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as Jacobs\Dropbox\"/>
    </mc:Choice>
  </mc:AlternateContent>
  <xr:revisionPtr revIDLastSave="0" documentId="13_ncr:1_{05D985DB-5D72-4F37-9309-15430CC05CE6}" xr6:coauthVersionLast="47" xr6:coauthVersionMax="47" xr10:uidLastSave="{00000000-0000-0000-0000-000000000000}"/>
  <bookViews>
    <workbookView xWindow="-108" yWindow="-108" windowWidth="23256" windowHeight="14016" firstSheet="2" activeTab="8" xr2:uid="{3743D657-07AD-4BD3-B6A4-1AA1CD9E94C6}"/>
  </bookViews>
  <sheets>
    <sheet name="BOX1-COMP" sheetId="7" r:id="rId1"/>
    <sheet name="BOX1-FIG" sheetId="5" r:id="rId2"/>
    <sheet name="box1" sheetId="1" r:id="rId3"/>
    <sheet name="BOX2-COMP" sheetId="8" r:id="rId4"/>
    <sheet name="BOX2-FIG" sheetId="6" r:id="rId5"/>
    <sheet name="box2" sheetId="2" r:id="rId6"/>
    <sheet name="BOX3-COMP" sheetId="9" r:id="rId7"/>
    <sheet name="BOX3-FIG" sheetId="4" r:id="rId8"/>
    <sheet name="box3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G61" i="1"/>
  <c r="I59" i="1"/>
  <c r="L54" i="1"/>
  <c r="L61" i="1" s="1"/>
  <c r="K54" i="1"/>
  <c r="K61" i="1" s="1"/>
  <c r="J54" i="1"/>
  <c r="J61" i="1" s="1"/>
  <c r="I54" i="1"/>
  <c r="I61" i="1" s="1"/>
  <c r="H54" i="1"/>
  <c r="H61" i="1" s="1"/>
  <c r="G54" i="1"/>
  <c r="F54" i="1"/>
  <c r="F61" i="1" s="1"/>
  <c r="L51" i="1"/>
  <c r="L52" i="1" s="1"/>
  <c r="L60" i="1" s="1"/>
  <c r="L50" i="1"/>
  <c r="L59" i="1" s="1"/>
  <c r="K50" i="1"/>
  <c r="K59" i="1" s="1"/>
  <c r="J50" i="1"/>
  <c r="J59" i="1" s="1"/>
  <c r="I50" i="1"/>
  <c r="H50" i="1"/>
  <c r="H59" i="1" s="1"/>
  <c r="G50" i="1"/>
  <c r="G59" i="1" s="1"/>
  <c r="F50" i="1"/>
  <c r="F59" i="1" s="1"/>
  <c r="L49" i="1"/>
  <c r="K49" i="1"/>
  <c r="K51" i="1" s="1"/>
  <c r="J49" i="1"/>
  <c r="J51" i="1" s="1"/>
  <c r="I49" i="1"/>
  <c r="I51" i="1" s="1"/>
  <c r="H49" i="1"/>
  <c r="H51" i="1" s="1"/>
  <c r="G49" i="1"/>
  <c r="G51" i="1" s="1"/>
  <c r="F49" i="1"/>
  <c r="F51" i="1" s="1"/>
  <c r="E54" i="1"/>
  <c r="E61" i="1" s="1"/>
  <c r="E50" i="1"/>
  <c r="E59" i="1" s="1"/>
  <c r="E49" i="1"/>
  <c r="D59" i="1"/>
  <c r="D54" i="1"/>
  <c r="D61" i="1" s="1"/>
  <c r="D51" i="1"/>
  <c r="D50" i="1"/>
  <c r="D49" i="1"/>
  <c r="C54" i="1"/>
  <c r="C51" i="1"/>
  <c r="C50" i="1"/>
  <c r="C59" i="1" s="1"/>
  <c r="C49" i="1"/>
  <c r="C61" i="1" s="1"/>
  <c r="L37" i="1"/>
  <c r="L44" i="1" s="1"/>
  <c r="L34" i="1"/>
  <c r="L35" i="1" s="1"/>
  <c r="L43" i="1" s="1"/>
  <c r="L33" i="1"/>
  <c r="L42" i="1" s="1"/>
  <c r="L32" i="1"/>
  <c r="K42" i="1"/>
  <c r="K37" i="1"/>
  <c r="K44" i="1" s="1"/>
  <c r="K34" i="1"/>
  <c r="K33" i="1"/>
  <c r="K32" i="1"/>
  <c r="J37" i="1"/>
  <c r="J44" i="1" s="1"/>
  <c r="J33" i="1"/>
  <c r="J42" i="1" s="1"/>
  <c r="J32" i="1"/>
  <c r="I37" i="1"/>
  <c r="I44" i="1" s="1"/>
  <c r="I34" i="1"/>
  <c r="I33" i="1"/>
  <c r="I42" i="1" s="1"/>
  <c r="I32" i="1"/>
  <c r="H42" i="1"/>
  <c r="H37" i="1"/>
  <c r="H44" i="1" s="1"/>
  <c r="H34" i="1"/>
  <c r="H33" i="1"/>
  <c r="H32" i="1"/>
  <c r="G37" i="1"/>
  <c r="G44" i="1" s="1"/>
  <c r="G33" i="1"/>
  <c r="G42" i="1" s="1"/>
  <c r="G32" i="1"/>
  <c r="F37" i="1"/>
  <c r="F44" i="1" s="1"/>
  <c r="F34" i="1"/>
  <c r="F33" i="1"/>
  <c r="F42" i="1" s="1"/>
  <c r="F32" i="1"/>
  <c r="E42" i="1"/>
  <c r="E37" i="1"/>
  <c r="E44" i="1" s="1"/>
  <c r="E34" i="1"/>
  <c r="E33" i="1"/>
  <c r="E32" i="1"/>
  <c r="D42" i="1"/>
  <c r="D37" i="1"/>
  <c r="D44" i="1" s="1"/>
  <c r="D34" i="1"/>
  <c r="D33" i="1"/>
  <c r="D32" i="1"/>
  <c r="C37" i="1"/>
  <c r="C44" i="1" s="1"/>
  <c r="C34" i="1"/>
  <c r="C33" i="1"/>
  <c r="C42" i="1" s="1"/>
  <c r="C32" i="1"/>
  <c r="L20" i="1"/>
  <c r="L27" i="1" s="1"/>
  <c r="L17" i="1"/>
  <c r="L16" i="1"/>
  <c r="L25" i="1" s="1"/>
  <c r="L15" i="1"/>
  <c r="K20" i="1"/>
  <c r="K27" i="1" s="1"/>
  <c r="K17" i="1"/>
  <c r="K18" i="1" s="1"/>
  <c r="K26" i="1" s="1"/>
  <c r="K16" i="1"/>
  <c r="K25" i="1" s="1"/>
  <c r="K15" i="1"/>
  <c r="J20" i="1"/>
  <c r="J27" i="1" s="1"/>
  <c r="J17" i="1"/>
  <c r="J16" i="1"/>
  <c r="J25" i="1" s="1"/>
  <c r="J15" i="1"/>
  <c r="I20" i="1"/>
  <c r="I27" i="1" s="1"/>
  <c r="I17" i="1"/>
  <c r="I16" i="1"/>
  <c r="I25" i="1" s="1"/>
  <c r="I15" i="1"/>
  <c r="H20" i="1"/>
  <c r="H27" i="1" s="1"/>
  <c r="H16" i="1"/>
  <c r="H25" i="1" s="1"/>
  <c r="H15" i="1"/>
  <c r="G20" i="1"/>
  <c r="G27" i="1" s="1"/>
  <c r="G17" i="1"/>
  <c r="G18" i="1" s="1"/>
  <c r="G16" i="1"/>
  <c r="G25" i="1" s="1"/>
  <c r="G15" i="1"/>
  <c r="F20" i="1"/>
  <c r="F27" i="1" s="1"/>
  <c r="F17" i="1"/>
  <c r="F16" i="1"/>
  <c r="F25" i="1" s="1"/>
  <c r="F15" i="1"/>
  <c r="E25" i="1"/>
  <c r="E20" i="1"/>
  <c r="E27" i="1" s="1"/>
  <c r="E17" i="1"/>
  <c r="E16" i="1"/>
  <c r="E15" i="1"/>
  <c r="D20" i="1"/>
  <c r="D27" i="1" s="1"/>
  <c r="D17" i="1"/>
  <c r="D16" i="1"/>
  <c r="D25" i="1" s="1"/>
  <c r="D15" i="1"/>
  <c r="C20" i="1"/>
  <c r="C27" i="1" s="1"/>
  <c r="C17" i="1"/>
  <c r="C18" i="1" s="1"/>
  <c r="C26" i="1" s="1"/>
  <c r="C16" i="1"/>
  <c r="C25" i="1" s="1"/>
  <c r="C15" i="1"/>
  <c r="B37" i="1"/>
  <c r="B33" i="1"/>
  <c r="B32" i="1"/>
  <c r="B34" i="1" s="1"/>
  <c r="L61" i="3"/>
  <c r="K61" i="3"/>
  <c r="J61" i="3"/>
  <c r="I61" i="3"/>
  <c r="H61" i="3"/>
  <c r="G61" i="3"/>
  <c r="F61" i="3"/>
  <c r="E61" i="3"/>
  <c r="D61" i="3"/>
  <c r="C61" i="3"/>
  <c r="B61" i="3"/>
  <c r="L60" i="3"/>
  <c r="K60" i="3"/>
  <c r="J60" i="3"/>
  <c r="I60" i="3"/>
  <c r="H60" i="3"/>
  <c r="G60" i="3"/>
  <c r="F60" i="3"/>
  <c r="E60" i="3"/>
  <c r="D60" i="3"/>
  <c r="C60" i="3"/>
  <c r="B60" i="3"/>
  <c r="L59" i="3"/>
  <c r="K59" i="3"/>
  <c r="J59" i="3"/>
  <c r="I59" i="3"/>
  <c r="H59" i="3"/>
  <c r="G59" i="3"/>
  <c r="F59" i="3"/>
  <c r="E59" i="3"/>
  <c r="D59" i="3"/>
  <c r="C59" i="3"/>
  <c r="B59" i="3"/>
  <c r="L58" i="3"/>
  <c r="K58" i="3"/>
  <c r="J58" i="3"/>
  <c r="I58" i="3"/>
  <c r="H58" i="3"/>
  <c r="G58" i="3"/>
  <c r="F58" i="3"/>
  <c r="E58" i="3"/>
  <c r="D58" i="3"/>
  <c r="C58" i="3"/>
  <c r="B58" i="3"/>
  <c r="L44" i="3"/>
  <c r="K44" i="3"/>
  <c r="J44" i="3"/>
  <c r="I44" i="3"/>
  <c r="H44" i="3"/>
  <c r="G44" i="3"/>
  <c r="F44" i="3"/>
  <c r="E44" i="3"/>
  <c r="D44" i="3"/>
  <c r="C44" i="3"/>
  <c r="B44" i="3"/>
  <c r="L43" i="3"/>
  <c r="K43" i="3"/>
  <c r="J43" i="3"/>
  <c r="I43" i="3"/>
  <c r="H43" i="3"/>
  <c r="G43" i="3"/>
  <c r="F43" i="3"/>
  <c r="E43" i="3"/>
  <c r="D43" i="3"/>
  <c r="C43" i="3"/>
  <c r="B43" i="3"/>
  <c r="L42" i="3"/>
  <c r="K42" i="3"/>
  <c r="J42" i="3"/>
  <c r="I42" i="3"/>
  <c r="H42" i="3"/>
  <c r="G42" i="3"/>
  <c r="F42" i="3"/>
  <c r="E42" i="3"/>
  <c r="D42" i="3"/>
  <c r="C42" i="3"/>
  <c r="B42" i="3"/>
  <c r="L41" i="3"/>
  <c r="K41" i="3"/>
  <c r="E41" i="3"/>
  <c r="C41" i="3"/>
  <c r="L40" i="3"/>
  <c r="K40" i="3"/>
  <c r="J40" i="3"/>
  <c r="J41" i="3" s="1"/>
  <c r="I40" i="3"/>
  <c r="I41" i="3" s="1"/>
  <c r="H40" i="3"/>
  <c r="H41" i="3" s="1"/>
  <c r="G40" i="3"/>
  <c r="G41" i="3" s="1"/>
  <c r="F40" i="3"/>
  <c r="F41" i="3" s="1"/>
  <c r="E40" i="3"/>
  <c r="D40" i="3"/>
  <c r="D41" i="3" s="1"/>
  <c r="C40" i="3"/>
  <c r="B40" i="3"/>
  <c r="B41" i="3" s="1"/>
  <c r="J27" i="3"/>
  <c r="I27" i="3"/>
  <c r="C27" i="3"/>
  <c r="K25" i="3"/>
  <c r="J25" i="3"/>
  <c r="L20" i="3"/>
  <c r="K20" i="3"/>
  <c r="J20" i="3"/>
  <c r="I20" i="3"/>
  <c r="H20" i="3"/>
  <c r="G20" i="3"/>
  <c r="F20" i="3"/>
  <c r="E20" i="3"/>
  <c r="D20" i="3"/>
  <c r="C20" i="3"/>
  <c r="B20" i="3"/>
  <c r="L17" i="3"/>
  <c r="L18" i="3" s="1"/>
  <c r="L26" i="3" s="1"/>
  <c r="L16" i="3"/>
  <c r="L25" i="3" s="1"/>
  <c r="K16" i="3"/>
  <c r="J16" i="3"/>
  <c r="I16" i="3"/>
  <c r="I25" i="3" s="1"/>
  <c r="H16" i="3"/>
  <c r="H25" i="3" s="1"/>
  <c r="G16" i="3"/>
  <c r="G25" i="3" s="1"/>
  <c r="F16" i="3"/>
  <c r="F25" i="3" s="1"/>
  <c r="E16" i="3"/>
  <c r="E25" i="3" s="1"/>
  <c r="D16" i="3"/>
  <c r="D25" i="3" s="1"/>
  <c r="C16" i="3"/>
  <c r="C25" i="3" s="1"/>
  <c r="B16" i="3"/>
  <c r="B25" i="3" s="1"/>
  <c r="L15" i="3"/>
  <c r="L27" i="3" s="1"/>
  <c r="K15" i="3"/>
  <c r="K27" i="3" s="1"/>
  <c r="J15" i="3"/>
  <c r="J17" i="3" s="1"/>
  <c r="I15" i="3"/>
  <c r="I17" i="3" s="1"/>
  <c r="H15" i="3"/>
  <c r="G15" i="3"/>
  <c r="G27" i="3" s="1"/>
  <c r="F15" i="3"/>
  <c r="F17" i="3" s="1"/>
  <c r="E15" i="3"/>
  <c r="E17" i="3" s="1"/>
  <c r="D15" i="3"/>
  <c r="D17" i="3" s="1"/>
  <c r="C15" i="3"/>
  <c r="B15" i="3"/>
  <c r="B27" i="3" s="1"/>
  <c r="L37" i="3"/>
  <c r="K37" i="3"/>
  <c r="J37" i="3"/>
  <c r="I37" i="3"/>
  <c r="H37" i="3"/>
  <c r="G37" i="3"/>
  <c r="F37" i="3"/>
  <c r="E37" i="3"/>
  <c r="D37" i="3"/>
  <c r="C37" i="3"/>
  <c r="B37" i="3"/>
  <c r="F36" i="3"/>
  <c r="F38" i="3" s="1"/>
  <c r="F39" i="3" s="1"/>
  <c r="F35" i="3"/>
  <c r="E35" i="3"/>
  <c r="F34" i="3"/>
  <c r="E34" i="3"/>
  <c r="E36" i="3" s="1"/>
  <c r="E38" i="3" s="1"/>
  <c r="E39" i="3" s="1"/>
  <c r="D34" i="3"/>
  <c r="L33" i="3"/>
  <c r="K33" i="3"/>
  <c r="J33" i="3"/>
  <c r="I33" i="3"/>
  <c r="H33" i="3"/>
  <c r="G33" i="3"/>
  <c r="F33" i="3"/>
  <c r="E33" i="3"/>
  <c r="D33" i="3"/>
  <c r="C33" i="3"/>
  <c r="B33" i="3"/>
  <c r="L32" i="3"/>
  <c r="L34" i="3" s="1"/>
  <c r="K32" i="3"/>
  <c r="K34" i="3" s="1"/>
  <c r="J32" i="3"/>
  <c r="J34" i="3" s="1"/>
  <c r="I32" i="3"/>
  <c r="I34" i="3" s="1"/>
  <c r="H32" i="3"/>
  <c r="G32" i="3"/>
  <c r="G34" i="3" s="1"/>
  <c r="F32" i="3"/>
  <c r="E32" i="3"/>
  <c r="D32" i="3"/>
  <c r="C32" i="3"/>
  <c r="B32" i="3"/>
  <c r="B34" i="3" s="1"/>
  <c r="B61" i="1"/>
  <c r="B60" i="1"/>
  <c r="B59" i="1"/>
  <c r="B57" i="1"/>
  <c r="L54" i="2"/>
  <c r="J54" i="2"/>
  <c r="H54" i="2"/>
  <c r="K54" i="2"/>
  <c r="I54" i="2"/>
  <c r="D54" i="2"/>
  <c r="G54" i="2"/>
  <c r="F54" i="2"/>
  <c r="E54" i="2"/>
  <c r="C54" i="2"/>
  <c r="B54" i="2"/>
  <c r="L50" i="2"/>
  <c r="J50" i="2"/>
  <c r="H50" i="2"/>
  <c r="K50" i="2"/>
  <c r="I50" i="2"/>
  <c r="D50" i="2"/>
  <c r="G50" i="2"/>
  <c r="F50" i="2"/>
  <c r="E50" i="2"/>
  <c r="C50" i="2"/>
  <c r="B50" i="2"/>
  <c r="L49" i="2"/>
  <c r="J49" i="2"/>
  <c r="H49" i="2"/>
  <c r="K49" i="2"/>
  <c r="I49" i="2"/>
  <c r="D49" i="2"/>
  <c r="G49" i="2"/>
  <c r="F49" i="2"/>
  <c r="E49" i="2"/>
  <c r="C49" i="2"/>
  <c r="B49" i="2"/>
  <c r="L20" i="2"/>
  <c r="J20" i="2"/>
  <c r="H20" i="2"/>
  <c r="K20" i="2"/>
  <c r="I20" i="2"/>
  <c r="D20" i="2"/>
  <c r="G20" i="2"/>
  <c r="F20" i="2"/>
  <c r="E20" i="2"/>
  <c r="C20" i="2"/>
  <c r="B20" i="2"/>
  <c r="L16" i="2"/>
  <c r="J16" i="2"/>
  <c r="H16" i="2"/>
  <c r="K16" i="2"/>
  <c r="I16" i="2"/>
  <c r="D16" i="2"/>
  <c r="G16" i="2"/>
  <c r="F16" i="2"/>
  <c r="E16" i="2"/>
  <c r="C16" i="2"/>
  <c r="L15" i="2"/>
  <c r="J15" i="2"/>
  <c r="H15" i="2"/>
  <c r="K15" i="2"/>
  <c r="I15" i="2"/>
  <c r="D15" i="2"/>
  <c r="G15" i="2"/>
  <c r="G17" i="2" s="1"/>
  <c r="F15" i="2"/>
  <c r="E15" i="2"/>
  <c r="C15" i="2"/>
  <c r="B15" i="2"/>
  <c r="B54" i="1"/>
  <c r="B50" i="1"/>
  <c r="B49" i="1"/>
  <c r="B51" i="1" s="1"/>
  <c r="L54" i="3"/>
  <c r="K54" i="3"/>
  <c r="J54" i="3"/>
  <c r="I54" i="3"/>
  <c r="H54" i="3"/>
  <c r="G54" i="3"/>
  <c r="F54" i="3"/>
  <c r="E54" i="3"/>
  <c r="D54" i="3"/>
  <c r="C54" i="3"/>
  <c r="B54" i="3"/>
  <c r="D51" i="3"/>
  <c r="D52" i="3" s="1"/>
  <c r="C51" i="3"/>
  <c r="C52" i="3" s="1"/>
  <c r="L50" i="3"/>
  <c r="K50" i="3"/>
  <c r="J50" i="3"/>
  <c r="I50" i="3"/>
  <c r="H50" i="3"/>
  <c r="G50" i="3"/>
  <c r="F50" i="3"/>
  <c r="E50" i="3"/>
  <c r="D50" i="3"/>
  <c r="C50" i="3"/>
  <c r="B50" i="3"/>
  <c r="L49" i="3"/>
  <c r="L51" i="3" s="1"/>
  <c r="K49" i="3"/>
  <c r="J49" i="3"/>
  <c r="J51" i="3" s="1"/>
  <c r="I49" i="3"/>
  <c r="I51" i="3" s="1"/>
  <c r="H49" i="3"/>
  <c r="H51" i="3" s="1"/>
  <c r="G49" i="3"/>
  <c r="F49" i="3"/>
  <c r="F51" i="3" s="1"/>
  <c r="E49" i="3"/>
  <c r="E51" i="3" s="1"/>
  <c r="D49" i="3"/>
  <c r="C49" i="3"/>
  <c r="B49" i="3"/>
  <c r="B51" i="3" s="1"/>
  <c r="G5" i="3"/>
  <c r="D5" i="3"/>
  <c r="L37" i="2"/>
  <c r="J37" i="2"/>
  <c r="H37" i="2"/>
  <c r="K37" i="2"/>
  <c r="I37" i="2"/>
  <c r="D37" i="2"/>
  <c r="G37" i="2"/>
  <c r="F37" i="2"/>
  <c r="E37" i="2"/>
  <c r="C37" i="2"/>
  <c r="B37" i="2"/>
  <c r="L33" i="2"/>
  <c r="J33" i="2"/>
  <c r="H33" i="2"/>
  <c r="K33" i="2"/>
  <c r="I33" i="2"/>
  <c r="I42" i="2" s="1"/>
  <c r="D33" i="2"/>
  <c r="G33" i="2"/>
  <c r="F33" i="2"/>
  <c r="E33" i="2"/>
  <c r="C33" i="2"/>
  <c r="B33" i="2"/>
  <c r="L32" i="2"/>
  <c r="J32" i="2"/>
  <c r="H32" i="2"/>
  <c r="H34" i="2" s="1"/>
  <c r="K32" i="2"/>
  <c r="K34" i="2" s="1"/>
  <c r="I32" i="2"/>
  <c r="D32" i="2"/>
  <c r="G32" i="2"/>
  <c r="F32" i="2"/>
  <c r="E32" i="2"/>
  <c r="C32" i="2"/>
  <c r="C34" i="2" s="1"/>
  <c r="B32" i="2"/>
  <c r="D5" i="2"/>
  <c r="E5" i="2"/>
  <c r="C5" i="1"/>
  <c r="B20" i="1"/>
  <c r="B16" i="1"/>
  <c r="B15" i="1"/>
  <c r="B25" i="1" s="1"/>
  <c r="F5" i="1"/>
  <c r="F52" i="1" l="1"/>
  <c r="F60" i="1" s="1"/>
  <c r="G52" i="1"/>
  <c r="G60" i="1" s="1"/>
  <c r="H53" i="1"/>
  <c r="H55" i="1" s="1"/>
  <c r="H56" i="1" s="1"/>
  <c r="H57" i="1" s="1"/>
  <c r="H58" i="1" s="1"/>
  <c r="H52" i="1"/>
  <c r="H60" i="1" s="1"/>
  <c r="J53" i="1"/>
  <c r="J55" i="1" s="1"/>
  <c r="J56" i="1" s="1"/>
  <c r="J57" i="1" s="1"/>
  <c r="J58" i="1" s="1"/>
  <c r="J52" i="1"/>
  <c r="J60" i="1" s="1"/>
  <c r="K52" i="1"/>
  <c r="K60" i="1" s="1"/>
  <c r="K53" i="1"/>
  <c r="K55" i="1" s="1"/>
  <c r="K56" i="1" s="1"/>
  <c r="K57" i="1" s="1"/>
  <c r="K58" i="1" s="1"/>
  <c r="I52" i="1"/>
  <c r="I60" i="1" s="1"/>
  <c r="I53" i="1"/>
  <c r="I55" i="1" s="1"/>
  <c r="I56" i="1" s="1"/>
  <c r="I57" i="1" s="1"/>
  <c r="I58" i="1" s="1"/>
  <c r="L53" i="1"/>
  <c r="L55" i="1" s="1"/>
  <c r="L56" i="1" s="1"/>
  <c r="L57" i="1" s="1"/>
  <c r="L58" i="1" s="1"/>
  <c r="E51" i="1"/>
  <c r="D53" i="1"/>
  <c r="D55" i="1" s="1"/>
  <c r="D56" i="1" s="1"/>
  <c r="D57" i="1" s="1"/>
  <c r="D58" i="1" s="1"/>
  <c r="D52" i="1"/>
  <c r="D60" i="1" s="1"/>
  <c r="C52" i="1"/>
  <c r="C60" i="1" s="1"/>
  <c r="L36" i="1"/>
  <c r="L38" i="1" s="1"/>
  <c r="L39" i="1" s="1"/>
  <c r="L40" i="1" s="1"/>
  <c r="L41" i="1" s="1"/>
  <c r="K35" i="1"/>
  <c r="K43" i="1" s="1"/>
  <c r="J34" i="1"/>
  <c r="I35" i="1"/>
  <c r="I43" i="1" s="1"/>
  <c r="H35" i="1"/>
  <c r="H43" i="1" s="1"/>
  <c r="G34" i="1"/>
  <c r="F35" i="1"/>
  <c r="F43" i="1" s="1"/>
  <c r="E35" i="1"/>
  <c r="E43" i="1" s="1"/>
  <c r="D35" i="1"/>
  <c r="D43" i="1" s="1"/>
  <c r="C35" i="1"/>
  <c r="C43" i="1" s="1"/>
  <c r="L18" i="1"/>
  <c r="L26" i="1" s="1"/>
  <c r="K19" i="1"/>
  <c r="K21" i="1" s="1"/>
  <c r="K22" i="1" s="1"/>
  <c r="K23" i="1" s="1"/>
  <c r="K24" i="1" s="1"/>
  <c r="J18" i="1"/>
  <c r="J26" i="1" s="1"/>
  <c r="I18" i="1"/>
  <c r="I26" i="1" s="1"/>
  <c r="H17" i="1"/>
  <c r="G26" i="1"/>
  <c r="G19" i="1"/>
  <c r="G21" i="1" s="1"/>
  <c r="G22" i="1" s="1"/>
  <c r="G23" i="1" s="1"/>
  <c r="G24" i="1" s="1"/>
  <c r="F18" i="1"/>
  <c r="F26" i="1" s="1"/>
  <c r="E18" i="1"/>
  <c r="E26" i="1" s="1"/>
  <c r="D18" i="1"/>
  <c r="D26" i="1" s="1"/>
  <c r="C19" i="1"/>
  <c r="C21" i="1" s="1"/>
  <c r="C22" i="1" s="1"/>
  <c r="C23" i="1" s="1"/>
  <c r="C24" i="1" s="1"/>
  <c r="B42" i="1"/>
  <c r="B35" i="1"/>
  <c r="B43" i="1" s="1"/>
  <c r="B44" i="1"/>
  <c r="L25" i="2"/>
  <c r="C59" i="2"/>
  <c r="E51" i="2"/>
  <c r="K51" i="2"/>
  <c r="K52" i="2" s="1"/>
  <c r="K60" i="2" s="1"/>
  <c r="I25" i="2"/>
  <c r="B17" i="2"/>
  <c r="G34" i="2"/>
  <c r="G35" i="2" s="1"/>
  <c r="G43" i="2" s="1"/>
  <c r="F25" i="2"/>
  <c r="L34" i="2"/>
  <c r="L35" i="2" s="1"/>
  <c r="L43" i="2" s="1"/>
  <c r="J34" i="2"/>
  <c r="J35" i="2" s="1"/>
  <c r="J43" i="2" s="1"/>
  <c r="H17" i="2"/>
  <c r="H18" i="2" s="1"/>
  <c r="H26" i="2" s="1"/>
  <c r="L27" i="2"/>
  <c r="C61" i="2"/>
  <c r="E34" i="2"/>
  <c r="E35" i="2" s="1"/>
  <c r="E43" i="2" s="1"/>
  <c r="C27" i="2"/>
  <c r="D42" i="2"/>
  <c r="E27" i="2"/>
  <c r="K44" i="2"/>
  <c r="I59" i="2"/>
  <c r="L42" i="2"/>
  <c r="J25" i="2"/>
  <c r="B59" i="2"/>
  <c r="B25" i="2"/>
  <c r="D34" i="2"/>
  <c r="D35" i="2" s="1"/>
  <c r="D43" i="2" s="1"/>
  <c r="C17" i="2"/>
  <c r="G51" i="2"/>
  <c r="G52" i="2" s="1"/>
  <c r="G60" i="2" s="1"/>
  <c r="I34" i="2"/>
  <c r="K42" i="2"/>
  <c r="E17" i="2"/>
  <c r="J44" i="2"/>
  <c r="F17" i="2"/>
  <c r="E44" i="2"/>
  <c r="E42" i="2"/>
  <c r="F44" i="2"/>
  <c r="E61" i="2"/>
  <c r="F42" i="2"/>
  <c r="C42" i="2"/>
  <c r="C44" i="2"/>
  <c r="H25" i="2"/>
  <c r="J27" i="2"/>
  <c r="B61" i="2"/>
  <c r="B51" i="2"/>
  <c r="B52" i="2" s="1"/>
  <c r="B60" i="2" s="1"/>
  <c r="F34" i="2"/>
  <c r="F35" i="2" s="1"/>
  <c r="F43" i="2" s="1"/>
  <c r="G42" i="2"/>
  <c r="G44" i="2"/>
  <c r="L17" i="2"/>
  <c r="L18" i="2" s="1"/>
  <c r="L26" i="2" s="1"/>
  <c r="B27" i="2"/>
  <c r="E59" i="2"/>
  <c r="F61" i="2"/>
  <c r="D44" i="2"/>
  <c r="F59" i="2"/>
  <c r="G61" i="2"/>
  <c r="I44" i="2"/>
  <c r="C25" i="2"/>
  <c r="G59" i="2"/>
  <c r="D61" i="2"/>
  <c r="E25" i="2"/>
  <c r="F27" i="2"/>
  <c r="D59" i="2"/>
  <c r="I61" i="2"/>
  <c r="H42" i="2"/>
  <c r="G27" i="2"/>
  <c r="K61" i="2"/>
  <c r="J42" i="2"/>
  <c r="G25" i="2"/>
  <c r="D27" i="2"/>
  <c r="K59" i="2"/>
  <c r="L44" i="2"/>
  <c r="D25" i="2"/>
  <c r="I27" i="2"/>
  <c r="H59" i="2"/>
  <c r="J61" i="2"/>
  <c r="K27" i="2"/>
  <c r="J59" i="2"/>
  <c r="L61" i="2"/>
  <c r="B42" i="2"/>
  <c r="B44" i="2"/>
  <c r="K25" i="2"/>
  <c r="L59" i="2"/>
  <c r="H61" i="2"/>
  <c r="I17" i="2"/>
  <c r="I18" i="2" s="1"/>
  <c r="I26" i="2" s="1"/>
  <c r="H27" i="2"/>
  <c r="J51" i="2"/>
  <c r="J52" i="2" s="1"/>
  <c r="J60" i="2" s="1"/>
  <c r="H51" i="2"/>
  <c r="H44" i="2"/>
  <c r="K51" i="3"/>
  <c r="K52" i="3" s="1"/>
  <c r="D53" i="3"/>
  <c r="D55" i="3" s="1"/>
  <c r="D56" i="3" s="1"/>
  <c r="D57" i="3" s="1"/>
  <c r="G51" i="3"/>
  <c r="E18" i="3"/>
  <c r="E26" i="3" s="1"/>
  <c r="F18" i="3"/>
  <c r="F26" i="3" s="1"/>
  <c r="C17" i="3"/>
  <c r="G17" i="3"/>
  <c r="D27" i="3"/>
  <c r="E27" i="3"/>
  <c r="H17" i="3"/>
  <c r="F27" i="3"/>
  <c r="K17" i="3"/>
  <c r="K18" i="3" s="1"/>
  <c r="K26" i="3" s="1"/>
  <c r="H27" i="3"/>
  <c r="B17" i="3"/>
  <c r="B27" i="1"/>
  <c r="C18" i="3"/>
  <c r="C26" i="3" s="1"/>
  <c r="C19" i="3"/>
  <c r="C21" i="3" s="1"/>
  <c r="C22" i="3" s="1"/>
  <c r="C23" i="3" s="1"/>
  <c r="C24" i="3" s="1"/>
  <c r="H18" i="3"/>
  <c r="H26" i="3" s="1"/>
  <c r="H19" i="3"/>
  <c r="H21" i="3" s="1"/>
  <c r="H22" i="3" s="1"/>
  <c r="H23" i="3" s="1"/>
  <c r="H24" i="3" s="1"/>
  <c r="I18" i="3"/>
  <c r="I26" i="3" s="1"/>
  <c r="J18" i="3"/>
  <c r="J26" i="3" s="1"/>
  <c r="B18" i="3"/>
  <c r="B26" i="3" s="1"/>
  <c r="D18" i="3"/>
  <c r="D26" i="3" s="1"/>
  <c r="L19" i="3"/>
  <c r="L21" i="3" s="1"/>
  <c r="L22" i="3" s="1"/>
  <c r="L23" i="3" s="1"/>
  <c r="L24" i="3" s="1"/>
  <c r="I35" i="3"/>
  <c r="I36" i="3"/>
  <c r="I38" i="3" s="1"/>
  <c r="I39" i="3" s="1"/>
  <c r="J35" i="3"/>
  <c r="G36" i="3"/>
  <c r="G38" i="3" s="1"/>
  <c r="G39" i="3" s="1"/>
  <c r="G35" i="3"/>
  <c r="K35" i="3"/>
  <c r="K36" i="3"/>
  <c r="K38" i="3" s="1"/>
  <c r="K39" i="3" s="1"/>
  <c r="L35" i="3"/>
  <c r="L36" i="3"/>
  <c r="L38" i="3" s="1"/>
  <c r="L39" i="3" s="1"/>
  <c r="B35" i="3"/>
  <c r="B36" i="3"/>
  <c r="B38" i="3" s="1"/>
  <c r="B39" i="3" s="1"/>
  <c r="C34" i="3"/>
  <c r="D35" i="3"/>
  <c r="H34" i="3"/>
  <c r="C51" i="2"/>
  <c r="C52" i="2" s="1"/>
  <c r="C60" i="2" s="1"/>
  <c r="F51" i="2"/>
  <c r="F52" i="2" s="1"/>
  <c r="F60" i="2" s="1"/>
  <c r="D51" i="2"/>
  <c r="D52" i="2" s="1"/>
  <c r="D60" i="2" s="1"/>
  <c r="L51" i="2"/>
  <c r="L52" i="2" s="1"/>
  <c r="L60" i="2" s="1"/>
  <c r="F18" i="2"/>
  <c r="F26" i="2" s="1"/>
  <c r="K17" i="2"/>
  <c r="K18" i="2" s="1"/>
  <c r="K26" i="2" s="1"/>
  <c r="J17" i="2"/>
  <c r="J18" i="2" s="1"/>
  <c r="J26" i="2" s="1"/>
  <c r="D17" i="2"/>
  <c r="D18" i="2" s="1"/>
  <c r="D26" i="2" s="1"/>
  <c r="E52" i="2"/>
  <c r="E60" i="2" s="1"/>
  <c r="I51" i="2"/>
  <c r="G18" i="2"/>
  <c r="G26" i="2" s="1"/>
  <c r="B18" i="2"/>
  <c r="B26" i="2" s="1"/>
  <c r="C18" i="2"/>
  <c r="C26" i="2" s="1"/>
  <c r="E18" i="2"/>
  <c r="E26" i="2" s="1"/>
  <c r="B52" i="1"/>
  <c r="B53" i="1"/>
  <c r="B55" i="1" s="1"/>
  <c r="B56" i="1" s="1"/>
  <c r="B58" i="1" s="1"/>
  <c r="E52" i="3"/>
  <c r="H52" i="3"/>
  <c r="H53" i="3"/>
  <c r="H55" i="3" s="1"/>
  <c r="H56" i="3" s="1"/>
  <c r="H57" i="3" s="1"/>
  <c r="F52" i="3"/>
  <c r="I52" i="3"/>
  <c r="J52" i="3"/>
  <c r="J53" i="3"/>
  <c r="J55" i="3" s="1"/>
  <c r="J56" i="3" s="1"/>
  <c r="J57" i="3" s="1"/>
  <c r="G52" i="3"/>
  <c r="L52" i="3"/>
  <c r="L53" i="3"/>
  <c r="L55" i="3" s="1"/>
  <c r="L56" i="3" s="1"/>
  <c r="L57" i="3" s="1"/>
  <c r="B52" i="3"/>
  <c r="C53" i="3"/>
  <c r="C55" i="3" s="1"/>
  <c r="C56" i="3" s="1"/>
  <c r="C57" i="3" s="1"/>
  <c r="H35" i="2"/>
  <c r="H43" i="2" s="1"/>
  <c r="I35" i="2"/>
  <c r="I43" i="2" s="1"/>
  <c r="K35" i="2"/>
  <c r="K43" i="2" s="1"/>
  <c r="B34" i="2"/>
  <c r="C35" i="2"/>
  <c r="C43" i="2" s="1"/>
  <c r="B17" i="1"/>
  <c r="G53" i="1" l="1"/>
  <c r="G55" i="1" s="1"/>
  <c r="G56" i="1" s="1"/>
  <c r="G57" i="1" s="1"/>
  <c r="G58" i="1" s="1"/>
  <c r="F53" i="1"/>
  <c r="F55" i="1" s="1"/>
  <c r="F56" i="1" s="1"/>
  <c r="F57" i="1" s="1"/>
  <c r="F58" i="1" s="1"/>
  <c r="E52" i="1"/>
  <c r="E60" i="1" s="1"/>
  <c r="C53" i="1"/>
  <c r="C55" i="1" s="1"/>
  <c r="C56" i="1" s="1"/>
  <c r="C57" i="1" s="1"/>
  <c r="C58" i="1" s="1"/>
  <c r="K36" i="1"/>
  <c r="K38" i="1" s="1"/>
  <c r="K39" i="1" s="1"/>
  <c r="K40" i="1" s="1"/>
  <c r="K41" i="1" s="1"/>
  <c r="J35" i="1"/>
  <c r="J43" i="1" s="1"/>
  <c r="I36" i="1"/>
  <c r="I38" i="1" s="1"/>
  <c r="I39" i="1" s="1"/>
  <c r="I40" i="1" s="1"/>
  <c r="I41" i="1" s="1"/>
  <c r="H36" i="1"/>
  <c r="H38" i="1" s="1"/>
  <c r="H39" i="1" s="1"/>
  <c r="H40" i="1" s="1"/>
  <c r="H41" i="1" s="1"/>
  <c r="G35" i="1"/>
  <c r="G43" i="1" s="1"/>
  <c r="F36" i="1"/>
  <c r="F38" i="1" s="1"/>
  <c r="F39" i="1" s="1"/>
  <c r="F40" i="1" s="1"/>
  <c r="F41" i="1" s="1"/>
  <c r="E36" i="1"/>
  <c r="E38" i="1" s="1"/>
  <c r="E39" i="1" s="1"/>
  <c r="E40" i="1" s="1"/>
  <c r="E41" i="1" s="1"/>
  <c r="D36" i="1"/>
  <c r="D38" i="1" s="1"/>
  <c r="D39" i="1" s="1"/>
  <c r="D40" i="1" s="1"/>
  <c r="D41" i="1" s="1"/>
  <c r="C36" i="1"/>
  <c r="C38" i="1" s="1"/>
  <c r="C39" i="1" s="1"/>
  <c r="C40" i="1" s="1"/>
  <c r="C41" i="1" s="1"/>
  <c r="L19" i="1"/>
  <c r="L21" i="1" s="1"/>
  <c r="L22" i="1" s="1"/>
  <c r="L23" i="1" s="1"/>
  <c r="L24" i="1" s="1"/>
  <c r="J19" i="1"/>
  <c r="J21" i="1" s="1"/>
  <c r="J22" i="1" s="1"/>
  <c r="J23" i="1" s="1"/>
  <c r="J24" i="1" s="1"/>
  <c r="I19" i="1"/>
  <c r="I21" i="1" s="1"/>
  <c r="I22" i="1" s="1"/>
  <c r="I23" i="1" s="1"/>
  <c r="I24" i="1" s="1"/>
  <c r="H18" i="1"/>
  <c r="H26" i="1" s="1"/>
  <c r="F19" i="1"/>
  <c r="F21" i="1" s="1"/>
  <c r="F22" i="1" s="1"/>
  <c r="F23" i="1" s="1"/>
  <c r="F24" i="1" s="1"/>
  <c r="E19" i="1"/>
  <c r="E21" i="1" s="1"/>
  <c r="E22" i="1" s="1"/>
  <c r="E23" i="1" s="1"/>
  <c r="E24" i="1" s="1"/>
  <c r="D19" i="1"/>
  <c r="D21" i="1" s="1"/>
  <c r="D22" i="1" s="1"/>
  <c r="D23" i="1" s="1"/>
  <c r="D24" i="1" s="1"/>
  <c r="B36" i="1"/>
  <c r="B38" i="1" s="1"/>
  <c r="B39" i="1" s="1"/>
  <c r="B40" i="1" s="1"/>
  <c r="B41" i="1" s="1"/>
  <c r="F36" i="2"/>
  <c r="F38" i="2" s="1"/>
  <c r="F39" i="2" s="1"/>
  <c r="F40" i="2" s="1"/>
  <c r="F41" i="2" s="1"/>
  <c r="D36" i="2"/>
  <c r="D38" i="2" s="1"/>
  <c r="D39" i="2" s="1"/>
  <c r="D40" i="2" s="1"/>
  <c r="D41" i="2" s="1"/>
  <c r="C19" i="2"/>
  <c r="C21" i="2" s="1"/>
  <c r="C22" i="2" s="1"/>
  <c r="C23" i="2" s="1"/>
  <c r="C24" i="2" s="1"/>
  <c r="D19" i="2"/>
  <c r="D21" i="2" s="1"/>
  <c r="D22" i="2" s="1"/>
  <c r="D23" i="2" s="1"/>
  <c r="D24" i="2" s="1"/>
  <c r="J36" i="2"/>
  <c r="J38" i="2" s="1"/>
  <c r="J39" i="2" s="1"/>
  <c r="J40" i="2" s="1"/>
  <c r="J41" i="2" s="1"/>
  <c r="H52" i="2"/>
  <c r="H60" i="2" s="1"/>
  <c r="F53" i="2"/>
  <c r="F55" i="2" s="1"/>
  <c r="F56" i="2" s="1"/>
  <c r="F57" i="2" s="1"/>
  <c r="F58" i="2" s="1"/>
  <c r="H36" i="2"/>
  <c r="H38" i="2" s="1"/>
  <c r="H39" i="2" s="1"/>
  <c r="H40" i="2" s="1"/>
  <c r="H41" i="2" s="1"/>
  <c r="H19" i="2"/>
  <c r="H21" i="2" s="1"/>
  <c r="H22" i="2" s="1"/>
  <c r="H23" i="2" s="1"/>
  <c r="H24" i="2" s="1"/>
  <c r="E36" i="2"/>
  <c r="E38" i="2" s="1"/>
  <c r="E39" i="2" s="1"/>
  <c r="E40" i="2" s="1"/>
  <c r="E41" i="2" s="1"/>
  <c r="I19" i="2"/>
  <c r="I21" i="2" s="1"/>
  <c r="I22" i="2" s="1"/>
  <c r="K53" i="3"/>
  <c r="K55" i="3" s="1"/>
  <c r="K56" i="3" s="1"/>
  <c r="K57" i="3" s="1"/>
  <c r="E19" i="3"/>
  <c r="E21" i="3" s="1"/>
  <c r="E22" i="3" s="1"/>
  <c r="E23" i="3" s="1"/>
  <c r="E24" i="3" s="1"/>
  <c r="K19" i="3"/>
  <c r="K21" i="3" s="1"/>
  <c r="K22" i="3" s="1"/>
  <c r="K23" i="3" s="1"/>
  <c r="K24" i="3" s="1"/>
  <c r="J19" i="3"/>
  <c r="J21" i="3" s="1"/>
  <c r="J22" i="3" s="1"/>
  <c r="J23" i="3" s="1"/>
  <c r="J24" i="3" s="1"/>
  <c r="G19" i="3"/>
  <c r="G21" i="3" s="1"/>
  <c r="G22" i="3" s="1"/>
  <c r="G23" i="3" s="1"/>
  <c r="G24" i="3" s="1"/>
  <c r="G18" i="3"/>
  <c r="G26" i="3" s="1"/>
  <c r="F19" i="3"/>
  <c r="F21" i="3" s="1"/>
  <c r="F22" i="3" s="1"/>
  <c r="F23" i="3" s="1"/>
  <c r="F24" i="3" s="1"/>
  <c r="B19" i="3"/>
  <c r="B21" i="3" s="1"/>
  <c r="B22" i="3" s="1"/>
  <c r="B23" i="3" s="1"/>
  <c r="B24" i="3" s="1"/>
  <c r="B18" i="1"/>
  <c r="B26" i="1" s="1"/>
  <c r="D19" i="3"/>
  <c r="D21" i="3" s="1"/>
  <c r="D22" i="3" s="1"/>
  <c r="D23" i="3" s="1"/>
  <c r="D24" i="3" s="1"/>
  <c r="I19" i="3"/>
  <c r="I21" i="3" s="1"/>
  <c r="I22" i="3" s="1"/>
  <c r="I23" i="3" s="1"/>
  <c r="I24" i="3" s="1"/>
  <c r="C35" i="3"/>
  <c r="D36" i="3"/>
  <c r="D38" i="3" s="1"/>
  <c r="D39" i="3" s="1"/>
  <c r="H35" i="3"/>
  <c r="H36" i="3"/>
  <c r="H38" i="3" s="1"/>
  <c r="H39" i="3" s="1"/>
  <c r="J36" i="3"/>
  <c r="J38" i="3" s="1"/>
  <c r="J39" i="3" s="1"/>
  <c r="J53" i="2"/>
  <c r="J55" i="2" s="1"/>
  <c r="J56" i="2" s="1"/>
  <c r="J57" i="2" s="1"/>
  <c r="J58" i="2" s="1"/>
  <c r="B53" i="2"/>
  <c r="B55" i="2" s="1"/>
  <c r="B56" i="2" s="1"/>
  <c r="B57" i="2" s="1"/>
  <c r="B58" i="2" s="1"/>
  <c r="F19" i="2"/>
  <c r="F21" i="2" s="1"/>
  <c r="F22" i="2" s="1"/>
  <c r="K19" i="2"/>
  <c r="K21" i="2" s="1"/>
  <c r="K22" i="2" s="1"/>
  <c r="G19" i="2"/>
  <c r="G21" i="2" s="1"/>
  <c r="G22" i="2" s="1"/>
  <c r="E19" i="2"/>
  <c r="E21" i="2" s="1"/>
  <c r="E22" i="2" s="1"/>
  <c r="L19" i="2"/>
  <c r="L21" i="2" s="1"/>
  <c r="L22" i="2" s="1"/>
  <c r="K53" i="2"/>
  <c r="K55" i="2" s="1"/>
  <c r="K56" i="2" s="1"/>
  <c r="K57" i="2" s="1"/>
  <c r="K58" i="2" s="1"/>
  <c r="D53" i="2"/>
  <c r="D55" i="2" s="1"/>
  <c r="D56" i="2" s="1"/>
  <c r="D57" i="2" s="1"/>
  <c r="D58" i="2" s="1"/>
  <c r="E53" i="2"/>
  <c r="E55" i="2" s="1"/>
  <c r="E56" i="2" s="1"/>
  <c r="E57" i="2" s="1"/>
  <c r="E58" i="2" s="1"/>
  <c r="G53" i="2"/>
  <c r="G55" i="2" s="1"/>
  <c r="G56" i="2" s="1"/>
  <c r="G57" i="2" s="1"/>
  <c r="G58" i="2" s="1"/>
  <c r="I52" i="2"/>
  <c r="I60" i="2" s="1"/>
  <c r="L53" i="2"/>
  <c r="L55" i="2" s="1"/>
  <c r="L56" i="2" s="1"/>
  <c r="L57" i="2" s="1"/>
  <c r="L58" i="2" s="1"/>
  <c r="C53" i="2"/>
  <c r="C55" i="2" s="1"/>
  <c r="C56" i="2" s="1"/>
  <c r="C57" i="2" s="1"/>
  <c r="C58" i="2" s="1"/>
  <c r="J19" i="2"/>
  <c r="J21" i="2" s="1"/>
  <c r="J22" i="2" s="1"/>
  <c r="B19" i="2"/>
  <c r="B21" i="2" s="1"/>
  <c r="B22" i="2" s="1"/>
  <c r="F53" i="3"/>
  <c r="F55" i="3" s="1"/>
  <c r="F56" i="3" s="1"/>
  <c r="F57" i="3" s="1"/>
  <c r="B53" i="3"/>
  <c r="B55" i="3" s="1"/>
  <c r="B56" i="3" s="1"/>
  <c r="B57" i="3" s="1"/>
  <c r="I53" i="3"/>
  <c r="I55" i="3" s="1"/>
  <c r="I56" i="3" s="1"/>
  <c r="I57" i="3" s="1"/>
  <c r="G53" i="3"/>
  <c r="G55" i="3" s="1"/>
  <c r="G56" i="3" s="1"/>
  <c r="G57" i="3" s="1"/>
  <c r="E53" i="3"/>
  <c r="E55" i="3" s="1"/>
  <c r="E56" i="3" s="1"/>
  <c r="E57" i="3" s="1"/>
  <c r="B35" i="2"/>
  <c r="B43" i="2" s="1"/>
  <c r="L36" i="2"/>
  <c r="L38" i="2" s="1"/>
  <c r="L39" i="2" s="1"/>
  <c r="L40" i="2" s="1"/>
  <c r="L41" i="2" s="1"/>
  <c r="C36" i="2"/>
  <c r="C38" i="2" s="1"/>
  <c r="C39" i="2" s="1"/>
  <c r="C40" i="2" s="1"/>
  <c r="C41" i="2" s="1"/>
  <c r="G36" i="2"/>
  <c r="G38" i="2" s="1"/>
  <c r="G39" i="2" s="1"/>
  <c r="G40" i="2" s="1"/>
  <c r="G41" i="2" s="1"/>
  <c r="K36" i="2"/>
  <c r="K38" i="2" s="1"/>
  <c r="K39" i="2" s="1"/>
  <c r="K40" i="2" s="1"/>
  <c r="K41" i="2" s="1"/>
  <c r="I36" i="2"/>
  <c r="I38" i="2" s="1"/>
  <c r="I39" i="2" s="1"/>
  <c r="I40" i="2" s="1"/>
  <c r="I41" i="2" s="1"/>
  <c r="B19" i="1"/>
  <c r="B21" i="1" s="1"/>
  <c r="B22" i="1" s="1"/>
  <c r="E53" i="1" l="1"/>
  <c r="E55" i="1" s="1"/>
  <c r="E56" i="1" s="1"/>
  <c r="E57" i="1" s="1"/>
  <c r="E58" i="1" s="1"/>
  <c r="J36" i="1"/>
  <c r="J38" i="1" s="1"/>
  <c r="J39" i="1" s="1"/>
  <c r="J40" i="1" s="1"/>
  <c r="J41" i="1" s="1"/>
  <c r="G36" i="1"/>
  <c r="G38" i="1" s="1"/>
  <c r="G39" i="1" s="1"/>
  <c r="G40" i="1" s="1"/>
  <c r="G41" i="1" s="1"/>
  <c r="H19" i="1"/>
  <c r="H21" i="1" s="1"/>
  <c r="H22" i="1" s="1"/>
  <c r="H23" i="1" s="1"/>
  <c r="H24" i="1" s="1"/>
  <c r="H53" i="2"/>
  <c r="H55" i="2" s="1"/>
  <c r="H56" i="2" s="1"/>
  <c r="H57" i="2" s="1"/>
  <c r="H58" i="2" s="1"/>
  <c r="G23" i="2"/>
  <c r="G24" i="2" s="1"/>
  <c r="B23" i="2"/>
  <c r="B24" i="2" s="1"/>
  <c r="K23" i="2"/>
  <c r="K24" i="2" s="1"/>
  <c r="J23" i="2"/>
  <c r="J24" i="2" s="1"/>
  <c r="F23" i="2"/>
  <c r="F24" i="2" s="1"/>
  <c r="I23" i="2"/>
  <c r="I24" i="2" s="1"/>
  <c r="E23" i="2"/>
  <c r="E24" i="2" s="1"/>
  <c r="B36" i="2"/>
  <c r="B38" i="2" s="1"/>
  <c r="B39" i="2" s="1"/>
  <c r="B40" i="2" s="1"/>
  <c r="B41" i="2" s="1"/>
  <c r="L23" i="2"/>
  <c r="L24" i="2" s="1"/>
  <c r="B23" i="1"/>
  <c r="B24" i="1" s="1"/>
  <c r="C36" i="3"/>
  <c r="C38" i="3" s="1"/>
  <c r="C39" i="3" s="1"/>
  <c r="I53" i="2"/>
  <c r="I55" i="2" s="1"/>
  <c r="I56" i="2" s="1"/>
  <c r="I57" i="2" s="1"/>
  <c r="I58" i="2" s="1"/>
</calcChain>
</file>

<file path=xl/sharedStrings.xml><?xml version="1.0" encoding="utf-8"?>
<sst xmlns="http://schemas.openxmlformats.org/spreadsheetml/2006/main" count="229" uniqueCount="56">
  <si>
    <t>Vermogen</t>
  </si>
  <si>
    <t>Rendement</t>
  </si>
  <si>
    <t>Vpb</t>
  </si>
  <si>
    <t>Bruto vermogen</t>
  </si>
  <si>
    <t>Netto na vpb</t>
  </si>
  <si>
    <t>IB box 3</t>
  </si>
  <si>
    <t xml:space="preserve">Netto na vpb en IB </t>
  </si>
  <si>
    <t xml:space="preserve">Vermogensbelasting </t>
  </si>
  <si>
    <t>Netto toename vermogen</t>
  </si>
  <si>
    <t xml:space="preserve">In prodcenten opbrengst </t>
  </si>
  <si>
    <t xml:space="preserve">Effectief tarief </t>
  </si>
  <si>
    <t>Volt</t>
  </si>
  <si>
    <t>Tarief box 1 max</t>
  </si>
  <si>
    <t>Tarief box 2 max</t>
  </si>
  <si>
    <t>Tarief box 3 max</t>
  </si>
  <si>
    <t>Tarief vpb max</t>
  </si>
  <si>
    <t>Vermogensbelasting box 1 max</t>
  </si>
  <si>
    <t>Vermogensbelasting box 2 max</t>
  </si>
  <si>
    <t>Vermogensbelasting box 3 max</t>
  </si>
  <si>
    <t>D66</t>
  </si>
  <si>
    <t>Huidig</t>
  </si>
  <si>
    <t>GL-PvdA</t>
  </si>
  <si>
    <t>VVD</t>
  </si>
  <si>
    <t>CDA</t>
  </si>
  <si>
    <t>JA21</t>
  </si>
  <si>
    <t>Netto na IB en vermogensbelasting</t>
  </si>
  <si>
    <t>Netto na vpb, IB en vermogensbelasting</t>
  </si>
  <si>
    <t>SP</t>
  </si>
  <si>
    <t>PVV</t>
  </si>
  <si>
    <t>IB box 2</t>
  </si>
  <si>
    <t xml:space="preserve">    waarvan vpb</t>
  </si>
  <si>
    <t xml:space="preserve">    waarvan ib</t>
  </si>
  <si>
    <t xml:space="preserve">    waarvan vb</t>
  </si>
  <si>
    <t>* SP: uit eigen financiele bijlage. Dit voorstel blijkt te zijn gebaseerd op de plannen van GL-PvdA uit de vorige CPB-doorrekening.</t>
  </si>
  <si>
    <t xml:space="preserve">*PVV en SP: op basis van verkiezingsprogramma en analyse Wim Suyker in ESB. SP: dit is het percentage dat door de SP in de verkiezingen van 2021 is genoemd. </t>
  </si>
  <si>
    <t>* SP: in 2021 door SP genoemd bij doorrekening toen. Niet expliciet in verkiezingsprogramma, wel dat inkomen uit vermogen hetzelfde moet worden belast als inkomen uit arbeid.</t>
  </si>
  <si>
    <t>* SP ontleend aan eigen financiele bijlage. Dit voorstel blijkt te zijn gebaseerd op de plannen van GL-PvdA uit de vorige CPB-doorrekening.</t>
  </si>
  <si>
    <t>Noten</t>
  </si>
  <si>
    <t>CU</t>
  </si>
  <si>
    <t>SGP</t>
  </si>
  <si>
    <t>* CDA en SGP: op basis van fiscale sleuteltabel, geen uit/inverdieneffect meegenomen. SP: in 2021 door SP genoemd bij doorrekening toen. Niet expliciet in verkiezingsprogramma, wel dat inkomen uit vermogen hetzelfde moet worden belast als inkomen uit arbeid.</t>
  </si>
  <si>
    <t>MKB-winstvrijstelling</t>
  </si>
  <si>
    <t>* SP: in 2021 door SP genoemd bij doorrekening toen. Niet expliciet in verkiezingsprogramma.</t>
  </si>
  <si>
    <t>IB box 1 na MKB-winstvrijstelling</t>
  </si>
  <si>
    <t>b</t>
  </si>
  <si>
    <t xml:space="preserve">    waarvan ib (incl. mkb-vrijstelling)</t>
  </si>
  <si>
    <t xml:space="preserve">In procenten bruto opbrengst </t>
  </si>
  <si>
    <t>Effectief tarief winst onderneming box 1 met een rendement van 4% op het ondernemingsvermogen</t>
  </si>
  <si>
    <t>Effectief tarief winst onderneming box 1 met een rendement van 8% op het ondernemingsvermogen</t>
  </si>
  <si>
    <t>Effectief tarief winst onderneming box 1 met een rendement van 12% op het ondernemingsvermogen</t>
  </si>
  <si>
    <t>Effectief tarief aandelenbelegging  box 3 met een rendement 4% op niveau van de onderneming</t>
  </si>
  <si>
    <t>Effectief tarief aandelenbelegging  box 3 met een rendement 8% op niveau van de onderneming</t>
  </si>
  <si>
    <t>Effectief tarief aandelenbelegging  box 3 met een rendement 12% op niveau van de onderneming</t>
  </si>
  <si>
    <t>* D66: voorheffing, wordt later verrekend met belastingen. SP: ontleend aan eigen financiele bijlage. Dit voorstel blijkt te zijn gebaseerd op de plannen van GL-PvdA uit de vorige CPB-doorrekening.</t>
  </si>
  <si>
    <t>Effectief tarief winst onderneming box 2 met een rendement van 4% op het ondernemingsvermogen</t>
  </si>
  <si>
    <t>Effectief tarief winst onderneming box 2 met een rendement van 8% op het ondernemingsvermogen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</si>
</sst>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0" borderId="0" xfId="0" quotePrefix="1"/>
    <xf numFmtId="9" fontId="0" fillId="0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chartsheet" Target="chartsheets/sheet5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/>
              <a:t>Samenstelling effectief tarief winst onderneming box 1: </a:t>
            </a:r>
            <a:r>
              <a:rPr lang="en-US"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inkomstenbelasting na mkb-vrijstelling en vermogensbelasting in procenten van ondernemingswinst voor belasting (8% rendement)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1.6137326919371586E-2"/>
          <c:y val="0.12585315803896327"/>
          <c:w val="0.96772534616125683"/>
          <c:h val="0.78526147581205352"/>
        </c:manualLayout>
      </c:layout>
      <c:barChart>
        <c:barDir val="col"/>
        <c:grouping val="stacked"/>
        <c:varyColors val="0"/>
        <c:ser>
          <c:idx val="2"/>
          <c:order val="0"/>
          <c:tx>
            <c:v>vpb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'box1'!$B$42:$L$42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9-4DD9-9216-9C9E641F9237}"/>
            </c:ext>
          </c:extLst>
        </c:ser>
        <c:ser>
          <c:idx val="0"/>
          <c:order val="1"/>
          <c:tx>
            <c:v>ib (incl. mkb-vrijstelling)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'box1'!$B$43:$L$43</c:f>
              <c:numCache>
                <c:formatCode>0.00</c:formatCode>
                <c:ptCount val="11"/>
                <c:pt idx="0">
                  <c:v>43.213499999999996</c:v>
                </c:pt>
                <c:pt idx="1">
                  <c:v>43.213499999999996</c:v>
                </c:pt>
                <c:pt idx="2">
                  <c:v>43.213499999999996</c:v>
                </c:pt>
                <c:pt idx="3">
                  <c:v>43.213499999999996</c:v>
                </c:pt>
                <c:pt idx="4">
                  <c:v>43.713000000000001</c:v>
                </c:pt>
                <c:pt idx="5">
                  <c:v>47.5</c:v>
                </c:pt>
                <c:pt idx="6">
                  <c:v>48.015000000000001</c:v>
                </c:pt>
                <c:pt idx="7">
                  <c:v>43.5627</c:v>
                </c:pt>
                <c:pt idx="8">
                  <c:v>55.000000000000007</c:v>
                </c:pt>
                <c:pt idx="9">
                  <c:v>50</c:v>
                </c:pt>
                <c:pt idx="1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9-4DD9-9216-9C9E641F9237}"/>
            </c:ext>
          </c:extLst>
        </c:ser>
        <c:ser>
          <c:idx val="1"/>
          <c:order val="2"/>
          <c:tx>
            <c:v>vb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'box1'!$B$44:$L$44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12.5</c:v>
                </c:pt>
                <c:pt idx="8">
                  <c:v>12.5</c:v>
                </c:pt>
                <c:pt idx="9">
                  <c:v>25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19-4DD9-9216-9C9E641F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28530880"/>
        <c:axId val="1228531360"/>
      </c:barChart>
      <c:lineChart>
        <c:grouping val="standard"/>
        <c:varyColors val="0"/>
        <c:ser>
          <c:idx val="3"/>
          <c:order val="3"/>
          <c:tx>
            <c:v>Totaal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'box1'!$B$41:$L$41</c:f>
              <c:numCache>
                <c:formatCode>0.00</c:formatCode>
                <c:ptCount val="11"/>
                <c:pt idx="0">
                  <c:v>43.21350000000006</c:v>
                </c:pt>
                <c:pt idx="1">
                  <c:v>43.21350000000006</c:v>
                </c:pt>
                <c:pt idx="2">
                  <c:v>43.21350000000006</c:v>
                </c:pt>
                <c:pt idx="3">
                  <c:v>43.21350000000006</c:v>
                </c:pt>
                <c:pt idx="4">
                  <c:v>43.71299999999998</c:v>
                </c:pt>
                <c:pt idx="5">
                  <c:v>47.499999999999964</c:v>
                </c:pt>
                <c:pt idx="6">
                  <c:v>48.015000000000008</c:v>
                </c:pt>
                <c:pt idx="7">
                  <c:v>56.062700000000021</c:v>
                </c:pt>
                <c:pt idx="8">
                  <c:v>67.500000000000071</c:v>
                </c:pt>
                <c:pt idx="9">
                  <c:v>75</c:v>
                </c:pt>
                <c:pt idx="10">
                  <c:v>90.000000000000028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1-4BEB-9985-21B63DF40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375328"/>
        <c:axId val="1399381088"/>
      </c:lineChart>
      <c:catAx>
        <c:axId val="12285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228531360"/>
        <c:crosses val="autoZero"/>
        <c:auto val="1"/>
        <c:lblAlgn val="ctr"/>
        <c:lblOffset val="100"/>
        <c:noMultiLvlLbl val="0"/>
      </c:catAx>
      <c:valAx>
        <c:axId val="1228531360"/>
        <c:scaling>
          <c:orientation val="minMax"/>
          <c:max val="100"/>
        </c:scaling>
        <c:delete val="1"/>
        <c:axPos val="l"/>
        <c:numFmt formatCode="General" sourceLinked="1"/>
        <c:majorTickMark val="out"/>
        <c:minorTickMark val="none"/>
        <c:tickLblPos val="nextTo"/>
        <c:crossAx val="1228530880"/>
        <c:crosses val="autoZero"/>
        <c:crossBetween val="between"/>
      </c:valAx>
      <c:valAx>
        <c:axId val="1399381088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1399375328"/>
        <c:crosses val="max"/>
        <c:crossBetween val="between"/>
      </c:valAx>
      <c:catAx>
        <c:axId val="1399375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39938108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/>
              <a:t>Maximaal effectief tarief winst onderneming box 1: </a:t>
            </a:r>
            <a:r>
              <a:rPr lang="en-US"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inkomstenbelasting na mkb-vrijstelling en vermogensbelasting in procenten van ondernemingswinst voor belasting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1.6137326919371586E-2"/>
          <c:y val="0.12585315803896327"/>
          <c:w val="0.96772534616125683"/>
          <c:h val="0.78526147581205352"/>
        </c:manualLayout>
      </c:layout>
      <c:barChart>
        <c:barDir val="col"/>
        <c:grouping val="clustered"/>
        <c:varyColors val="0"/>
        <c:ser>
          <c:idx val="2"/>
          <c:order val="0"/>
          <c:tx>
            <c:v>Rendement 12%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'box1'!$B$58:$L$58</c:f>
              <c:numCache>
                <c:formatCode>0.00</c:formatCode>
                <c:ptCount val="11"/>
                <c:pt idx="0">
                  <c:v>43.213499999999947</c:v>
                </c:pt>
                <c:pt idx="1">
                  <c:v>43.213499999999947</c:v>
                </c:pt>
                <c:pt idx="2">
                  <c:v>43.213499999999947</c:v>
                </c:pt>
                <c:pt idx="3">
                  <c:v>43.213499999999947</c:v>
                </c:pt>
                <c:pt idx="4">
                  <c:v>43.713000000000044</c:v>
                </c:pt>
                <c:pt idx="5">
                  <c:v>47.499999999999964</c:v>
                </c:pt>
                <c:pt idx="6">
                  <c:v>48.015000000000008</c:v>
                </c:pt>
                <c:pt idx="7">
                  <c:v>51.896033333333293</c:v>
                </c:pt>
                <c:pt idx="8">
                  <c:v>63.333333333333329</c:v>
                </c:pt>
                <c:pt idx="9">
                  <c:v>66.666666666666714</c:v>
                </c:pt>
                <c:pt idx="10">
                  <c:v>81.666666666666657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A-4034-A75C-E0C7D319E031}"/>
            </c:ext>
          </c:extLst>
        </c:ser>
        <c:ser>
          <c:idx val="0"/>
          <c:order val="1"/>
          <c:tx>
            <c:v>Rendement 8%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'box1'!$B$41:$L$41</c:f>
              <c:numCache>
                <c:formatCode>0.00</c:formatCode>
                <c:ptCount val="11"/>
                <c:pt idx="0">
                  <c:v>43.21350000000006</c:v>
                </c:pt>
                <c:pt idx="1">
                  <c:v>43.21350000000006</c:v>
                </c:pt>
                <c:pt idx="2">
                  <c:v>43.21350000000006</c:v>
                </c:pt>
                <c:pt idx="3">
                  <c:v>43.21350000000006</c:v>
                </c:pt>
                <c:pt idx="4">
                  <c:v>43.71299999999998</c:v>
                </c:pt>
                <c:pt idx="5">
                  <c:v>47.499999999999964</c:v>
                </c:pt>
                <c:pt idx="6">
                  <c:v>48.015000000000008</c:v>
                </c:pt>
                <c:pt idx="7">
                  <c:v>56.062700000000021</c:v>
                </c:pt>
                <c:pt idx="8">
                  <c:v>67.500000000000071</c:v>
                </c:pt>
                <c:pt idx="9">
                  <c:v>75</c:v>
                </c:pt>
                <c:pt idx="10">
                  <c:v>90.000000000000028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A-4034-A75C-E0C7D319E031}"/>
            </c:ext>
          </c:extLst>
        </c:ser>
        <c:ser>
          <c:idx val="1"/>
          <c:order val="2"/>
          <c:tx>
            <c:v>Rendement 4%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'box1'!$B$24:$L$24</c:f>
              <c:numCache>
                <c:formatCode>0.00</c:formatCode>
                <c:ptCount val="11"/>
                <c:pt idx="0">
                  <c:v>43.213499999999883</c:v>
                </c:pt>
                <c:pt idx="1">
                  <c:v>43.213499999999883</c:v>
                </c:pt>
                <c:pt idx="2">
                  <c:v>43.213499999999883</c:v>
                </c:pt>
                <c:pt idx="3">
                  <c:v>43.213499999999883</c:v>
                </c:pt>
                <c:pt idx="4">
                  <c:v>43.71299999999998</c:v>
                </c:pt>
                <c:pt idx="5">
                  <c:v>47.500000000000142</c:v>
                </c:pt>
                <c:pt idx="6">
                  <c:v>48.01499999999983</c:v>
                </c:pt>
                <c:pt idx="7">
                  <c:v>68.562700000000021</c:v>
                </c:pt>
                <c:pt idx="8">
                  <c:v>80.000000000000071</c:v>
                </c:pt>
                <c:pt idx="9">
                  <c:v>100</c:v>
                </c:pt>
                <c:pt idx="10">
                  <c:v>114.99999999999986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3A-4034-A75C-E0C7D319E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8530880"/>
        <c:axId val="1228531360"/>
      </c:barChart>
      <c:catAx>
        <c:axId val="12285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228531360"/>
        <c:crosses val="autoZero"/>
        <c:auto val="1"/>
        <c:lblAlgn val="ctr"/>
        <c:lblOffset val="100"/>
        <c:noMultiLvlLbl val="0"/>
      </c:catAx>
      <c:valAx>
        <c:axId val="1228531360"/>
        <c:scaling>
          <c:orientation val="minMax"/>
          <c:max val="100"/>
        </c:scaling>
        <c:delete val="1"/>
        <c:axPos val="l"/>
        <c:numFmt formatCode="0.00" sourceLinked="1"/>
        <c:majorTickMark val="out"/>
        <c:minorTickMark val="none"/>
        <c:tickLblPos val="nextTo"/>
        <c:crossAx val="122853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/>
              <a:t>Samenstelling effectief tarief op winst onderneming box 2: winstbelasting,</a:t>
            </a:r>
            <a:r>
              <a:rPr lang="en-US" sz="1400" baseline="0"/>
              <a:t> </a:t>
            </a:r>
            <a:r>
              <a:rPr lang="en-US"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inkomstenbelasting en vermogensbelasting in procenten van ondernemingswinst voor belasting (8% rendement)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1.6137326919371586E-2"/>
          <c:y val="0.12585315803896327"/>
          <c:w val="0.96772534616125683"/>
          <c:h val="0.78526147581205352"/>
        </c:manualLayout>
      </c:layout>
      <c:barChart>
        <c:barDir val="col"/>
        <c:grouping val="stacked"/>
        <c:varyColors val="0"/>
        <c:ser>
          <c:idx val="2"/>
          <c:order val="0"/>
          <c:tx>
            <c:v>vpb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'box2'!$B$42:$L$42</c:f>
              <c:numCache>
                <c:formatCode>General</c:formatCode>
                <c:ptCount val="11"/>
                <c:pt idx="0">
                  <c:v>25.8</c:v>
                </c:pt>
                <c:pt idx="1">
                  <c:v>22</c:v>
                </c:pt>
                <c:pt idx="2">
                  <c:v>25.25</c:v>
                </c:pt>
                <c:pt idx="3">
                  <c:v>25.8</c:v>
                </c:pt>
                <c:pt idx="4">
                  <c:v>25.8</c:v>
                </c:pt>
                <c:pt idx="5">
                  <c:v>25.8</c:v>
                </c:pt>
                <c:pt idx="6">
                  <c:v>25.8</c:v>
                </c:pt>
                <c:pt idx="7">
                  <c:v>25</c:v>
                </c:pt>
                <c:pt idx="8">
                  <c:v>30</c:v>
                </c:pt>
                <c:pt idx="9">
                  <c:v>27</c:v>
                </c:pt>
                <c:pt idx="10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9-4025-8CF3-93AA23F2482D}"/>
            </c:ext>
          </c:extLst>
        </c:ser>
        <c:ser>
          <c:idx val="0"/>
          <c:order val="1"/>
          <c:tx>
            <c:v>ib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'box2'!$B$43:$L$43</c:f>
              <c:numCache>
                <c:formatCode>General</c:formatCode>
                <c:ptCount val="11"/>
                <c:pt idx="0">
                  <c:v>23.002000000000027</c:v>
                </c:pt>
                <c:pt idx="1">
                  <c:v>24.95999999999998</c:v>
                </c:pt>
                <c:pt idx="2">
                  <c:v>22.649250000000016</c:v>
                </c:pt>
                <c:pt idx="3">
                  <c:v>23.002000000000027</c:v>
                </c:pt>
                <c:pt idx="4">
                  <c:v>23.002000000000027</c:v>
                </c:pt>
                <c:pt idx="5">
                  <c:v>23.002000000000027</c:v>
                </c:pt>
                <c:pt idx="6">
                  <c:v>23.002000000000027</c:v>
                </c:pt>
                <c:pt idx="7">
                  <c:v>22.125</c:v>
                </c:pt>
                <c:pt idx="8">
                  <c:v>21.699999999999978</c:v>
                </c:pt>
                <c:pt idx="9">
                  <c:v>25.550000000000011</c:v>
                </c:pt>
                <c:pt idx="10">
                  <c:v>41.729999999999968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9-4025-8CF3-93AA23F2482D}"/>
            </c:ext>
          </c:extLst>
        </c:ser>
        <c:ser>
          <c:idx val="1"/>
          <c:order val="2"/>
          <c:tx>
            <c:v>vb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'box2'!$B$44:$L$44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12.5</c:v>
                </c:pt>
                <c:pt idx="8">
                  <c:v>12.5</c:v>
                </c:pt>
                <c:pt idx="9">
                  <c:v>25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9-4025-8CF3-93AA23F24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28530880"/>
        <c:axId val="1228531360"/>
      </c:barChart>
      <c:lineChart>
        <c:grouping val="standard"/>
        <c:varyColors val="0"/>
        <c:ser>
          <c:idx val="3"/>
          <c:order val="3"/>
          <c:tx>
            <c:v>Totaal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'box2'!$B$1:$L$1</c:f>
              <c:strCache>
                <c:ptCount val="11"/>
                <c:pt idx="0">
                  <c:v>Huidig</c:v>
                </c:pt>
                <c:pt idx="1">
                  <c:v>JA21</c:v>
                </c:pt>
                <c:pt idx="2">
                  <c:v>CDA</c:v>
                </c:pt>
                <c:pt idx="3">
                  <c:v>SGP</c:v>
                </c:pt>
                <c:pt idx="4">
                  <c:v>PVV</c:v>
                </c:pt>
                <c:pt idx="5">
                  <c:v>VVD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'box2'!$B$41:$L$41</c:f>
              <c:numCache>
                <c:formatCode>General</c:formatCode>
                <c:ptCount val="11"/>
                <c:pt idx="0">
                  <c:v>48.801999999999879</c:v>
                </c:pt>
                <c:pt idx="1">
                  <c:v>46.95999999999998</c:v>
                </c:pt>
                <c:pt idx="2">
                  <c:v>47.899250000000038</c:v>
                </c:pt>
                <c:pt idx="3">
                  <c:v>48.801999999999879</c:v>
                </c:pt>
                <c:pt idx="4">
                  <c:v>48.801999999999879</c:v>
                </c:pt>
                <c:pt idx="5">
                  <c:v>48.801999999999879</c:v>
                </c:pt>
                <c:pt idx="6">
                  <c:v>48.801999999999879</c:v>
                </c:pt>
                <c:pt idx="7">
                  <c:v>59.62499999999995</c:v>
                </c:pt>
                <c:pt idx="8">
                  <c:v>64.200000000000131</c:v>
                </c:pt>
                <c:pt idx="9">
                  <c:v>77.549999999999926</c:v>
                </c:pt>
                <c:pt idx="10">
                  <c:v>102.52999999999997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9-4025-8CF3-93AA23F24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375328"/>
        <c:axId val="1399381088"/>
      </c:lineChart>
      <c:catAx>
        <c:axId val="12285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228531360"/>
        <c:crosses val="autoZero"/>
        <c:auto val="1"/>
        <c:lblAlgn val="ctr"/>
        <c:lblOffset val="100"/>
        <c:noMultiLvlLbl val="0"/>
      </c:catAx>
      <c:valAx>
        <c:axId val="1228531360"/>
        <c:scaling>
          <c:orientation val="minMax"/>
          <c:max val="100"/>
        </c:scaling>
        <c:delete val="1"/>
        <c:axPos val="l"/>
        <c:numFmt formatCode="General" sourceLinked="1"/>
        <c:majorTickMark val="out"/>
        <c:minorTickMark val="none"/>
        <c:tickLblPos val="nextTo"/>
        <c:crossAx val="1228530880"/>
        <c:crosses val="autoZero"/>
        <c:crossBetween val="between"/>
      </c:valAx>
      <c:valAx>
        <c:axId val="13993810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99375328"/>
        <c:crosses val="max"/>
        <c:crossBetween val="between"/>
      </c:valAx>
      <c:catAx>
        <c:axId val="1399375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938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/>
              <a:t>Maximaal</a:t>
            </a:r>
            <a:r>
              <a:rPr lang="en-US" sz="1400" baseline="0"/>
              <a:t> e</a:t>
            </a:r>
            <a:r>
              <a:rPr lang="en-US" sz="1400"/>
              <a:t>ffectief tarief winst onderneming box 2: </a:t>
            </a:r>
            <a:r>
              <a:rPr lang="en-US"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winstbelasting, inkomstenbelasting en vermogensbelasting in procenten van ondernemingswinst voor belasting</a:t>
            </a:r>
            <a:r>
              <a:rPr lang="en-US" sz="14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Rendement 12%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'box2'!$B$1:$L$1</c:f>
              <c:strCache>
                <c:ptCount val="11"/>
                <c:pt idx="0">
                  <c:v>Huidig</c:v>
                </c:pt>
                <c:pt idx="1">
                  <c:v>JA21</c:v>
                </c:pt>
                <c:pt idx="2">
                  <c:v>CDA</c:v>
                </c:pt>
                <c:pt idx="3">
                  <c:v>SGP</c:v>
                </c:pt>
                <c:pt idx="4">
                  <c:v>PVV</c:v>
                </c:pt>
                <c:pt idx="5">
                  <c:v>VVD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'box2'!$B$58:$L$58</c:f>
              <c:numCache>
                <c:formatCode>General</c:formatCode>
                <c:ptCount val="11"/>
                <c:pt idx="0">
                  <c:v>48.801999999999936</c:v>
                </c:pt>
                <c:pt idx="1">
                  <c:v>46.960000000000043</c:v>
                </c:pt>
                <c:pt idx="2">
                  <c:v>47.899249999999981</c:v>
                </c:pt>
                <c:pt idx="3">
                  <c:v>48.801999999999936</c:v>
                </c:pt>
                <c:pt idx="4">
                  <c:v>48.801999999999936</c:v>
                </c:pt>
                <c:pt idx="5">
                  <c:v>48.801999999999936</c:v>
                </c:pt>
                <c:pt idx="6">
                  <c:v>48.801999999999936</c:v>
                </c:pt>
                <c:pt idx="7">
                  <c:v>55.458333333333279</c:v>
                </c:pt>
                <c:pt idx="8">
                  <c:v>60.033333333333211</c:v>
                </c:pt>
                <c:pt idx="9">
                  <c:v>69.216666666666569</c:v>
                </c:pt>
                <c:pt idx="10">
                  <c:v>94.196666666666701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A-4AB8-BE05-DD49DACFD60F}"/>
            </c:ext>
          </c:extLst>
        </c:ser>
        <c:ser>
          <c:idx val="0"/>
          <c:order val="1"/>
          <c:tx>
            <c:v>Rendement 8%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'box2'!$B$1:$L$1</c:f>
              <c:strCache>
                <c:ptCount val="11"/>
                <c:pt idx="0">
                  <c:v>Huidig</c:v>
                </c:pt>
                <c:pt idx="1">
                  <c:v>JA21</c:v>
                </c:pt>
                <c:pt idx="2">
                  <c:v>CDA</c:v>
                </c:pt>
                <c:pt idx="3">
                  <c:v>SGP</c:v>
                </c:pt>
                <c:pt idx="4">
                  <c:v>PVV</c:v>
                </c:pt>
                <c:pt idx="5">
                  <c:v>VVD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'box2'!$B$41:$L$41</c:f>
              <c:numCache>
                <c:formatCode>General</c:formatCode>
                <c:ptCount val="11"/>
                <c:pt idx="0">
                  <c:v>48.801999999999879</c:v>
                </c:pt>
                <c:pt idx="1">
                  <c:v>46.95999999999998</c:v>
                </c:pt>
                <c:pt idx="2">
                  <c:v>47.899250000000038</c:v>
                </c:pt>
                <c:pt idx="3">
                  <c:v>48.801999999999879</c:v>
                </c:pt>
                <c:pt idx="4">
                  <c:v>48.801999999999879</c:v>
                </c:pt>
                <c:pt idx="5">
                  <c:v>48.801999999999879</c:v>
                </c:pt>
                <c:pt idx="6">
                  <c:v>48.801999999999879</c:v>
                </c:pt>
                <c:pt idx="7">
                  <c:v>59.62499999999995</c:v>
                </c:pt>
                <c:pt idx="8">
                  <c:v>64.200000000000131</c:v>
                </c:pt>
                <c:pt idx="9">
                  <c:v>77.549999999999926</c:v>
                </c:pt>
                <c:pt idx="10">
                  <c:v>102.52999999999997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0A-4AB8-BE05-DD49DACFD60F}"/>
            </c:ext>
          </c:extLst>
        </c:ser>
        <c:ser>
          <c:idx val="1"/>
          <c:order val="2"/>
          <c:tx>
            <c:v>Rendement 4%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'box2'!$B$1:$L$1</c:f>
              <c:strCache>
                <c:ptCount val="11"/>
                <c:pt idx="0">
                  <c:v>Huidig</c:v>
                </c:pt>
                <c:pt idx="1">
                  <c:v>JA21</c:v>
                </c:pt>
                <c:pt idx="2">
                  <c:v>CDA</c:v>
                </c:pt>
                <c:pt idx="3">
                  <c:v>SGP</c:v>
                </c:pt>
                <c:pt idx="4">
                  <c:v>PVV</c:v>
                </c:pt>
                <c:pt idx="5">
                  <c:v>VVD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'box2'!$B$24:$L$24</c:f>
              <c:numCache>
                <c:formatCode>General</c:formatCode>
                <c:ptCount val="11"/>
                <c:pt idx="0">
                  <c:v>48.801999999999879</c:v>
                </c:pt>
                <c:pt idx="1">
                  <c:v>46.95999999999998</c:v>
                </c:pt>
                <c:pt idx="2">
                  <c:v>47.899250000000038</c:v>
                </c:pt>
                <c:pt idx="3">
                  <c:v>48.801999999999879</c:v>
                </c:pt>
                <c:pt idx="4">
                  <c:v>48.801999999999879</c:v>
                </c:pt>
                <c:pt idx="5">
                  <c:v>48.801999999999879</c:v>
                </c:pt>
                <c:pt idx="6">
                  <c:v>48.801999999999879</c:v>
                </c:pt>
                <c:pt idx="7">
                  <c:v>72.125000000000128</c:v>
                </c:pt>
                <c:pt idx="8">
                  <c:v>76.699999999999946</c:v>
                </c:pt>
                <c:pt idx="9">
                  <c:v>102.5500000000001</c:v>
                </c:pt>
                <c:pt idx="10">
                  <c:v>127.53000000000014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0A-4AB8-BE05-DD49DACFD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8530880"/>
        <c:axId val="1228531360"/>
      </c:barChart>
      <c:catAx>
        <c:axId val="12285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228531360"/>
        <c:crosses val="autoZero"/>
        <c:auto val="1"/>
        <c:lblAlgn val="ctr"/>
        <c:lblOffset val="100"/>
        <c:noMultiLvlLbl val="0"/>
      </c:catAx>
      <c:valAx>
        <c:axId val="1228531360"/>
        <c:scaling>
          <c:orientation val="minMax"/>
          <c:max val="100"/>
        </c:scaling>
        <c:delete val="1"/>
        <c:axPos val="l"/>
        <c:numFmt formatCode="General" sourceLinked="1"/>
        <c:majorTickMark val="out"/>
        <c:minorTickMark val="none"/>
        <c:tickLblPos val="nextTo"/>
        <c:crossAx val="122853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/>
              <a:t>Samenstelling effectief tarief op winst onderneming box 3: winstbelasting,</a:t>
            </a:r>
            <a:r>
              <a:rPr lang="en-US" sz="1400" baseline="0"/>
              <a:t> </a:t>
            </a:r>
            <a:r>
              <a:rPr lang="en-US"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inkomstenbelasting en vermogensbelasting in procenten van ondernemingswinst voor belasting</a:t>
            </a:r>
            <a:r>
              <a:rPr lang="en-US" sz="1400"/>
              <a:t> (8%</a:t>
            </a:r>
            <a:r>
              <a:rPr lang="en-US" sz="1400" baseline="0"/>
              <a:t> rendement)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1.6137326919371586E-2"/>
          <c:y val="0.12585315803896327"/>
          <c:w val="0.96772534616125683"/>
          <c:h val="0.78526147581205352"/>
        </c:manualLayout>
      </c:layout>
      <c:barChart>
        <c:barDir val="col"/>
        <c:grouping val="stacked"/>
        <c:varyColors val="0"/>
        <c:ser>
          <c:idx val="2"/>
          <c:order val="0"/>
          <c:tx>
            <c:v>vpb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'box3'!$B$42:$L$42</c:f>
              <c:numCache>
                <c:formatCode>General</c:formatCode>
                <c:ptCount val="11"/>
                <c:pt idx="0">
                  <c:v>25.8</c:v>
                </c:pt>
                <c:pt idx="1">
                  <c:v>22</c:v>
                </c:pt>
                <c:pt idx="2">
                  <c:v>25.8</c:v>
                </c:pt>
                <c:pt idx="3">
                  <c:v>25.8</c:v>
                </c:pt>
                <c:pt idx="4">
                  <c:v>25.8</c:v>
                </c:pt>
                <c:pt idx="5">
                  <c:v>25.25</c:v>
                </c:pt>
                <c:pt idx="6">
                  <c:v>25</c:v>
                </c:pt>
                <c:pt idx="7">
                  <c:v>27</c:v>
                </c:pt>
                <c:pt idx="8">
                  <c:v>25.8</c:v>
                </c:pt>
                <c:pt idx="9">
                  <c:v>30</c:v>
                </c:pt>
                <c:pt idx="10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3-4732-8598-5C9062EBD07D}"/>
            </c:ext>
          </c:extLst>
        </c:ser>
        <c:ser>
          <c:idx val="0"/>
          <c:order val="1"/>
          <c:tx>
            <c:v>ib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'box3'!$B$43:$L$43</c:f>
              <c:numCache>
                <c:formatCode>General</c:formatCode>
                <c:ptCount val="11"/>
                <c:pt idx="0">
                  <c:v>26.712000000000032</c:v>
                </c:pt>
                <c:pt idx="1">
                  <c:v>24.95999999999998</c:v>
                </c:pt>
                <c:pt idx="2">
                  <c:v>25.887555555555586</c:v>
                </c:pt>
                <c:pt idx="3">
                  <c:v>26.712000000000032</c:v>
                </c:pt>
                <c:pt idx="4">
                  <c:v>26.712000000000032</c:v>
                </c:pt>
                <c:pt idx="5">
                  <c:v>29.401666666666689</c:v>
                </c:pt>
                <c:pt idx="6">
                  <c:v>26.249999999999996</c:v>
                </c:pt>
                <c:pt idx="7">
                  <c:v>26.280000000000015</c:v>
                </c:pt>
                <c:pt idx="8">
                  <c:v>29.680000000000035</c:v>
                </c:pt>
                <c:pt idx="9">
                  <c:v>38.499999999999964</c:v>
                </c:pt>
                <c:pt idx="10">
                  <c:v>41.729999999999968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3-4732-8598-5C9062EBD07D}"/>
            </c:ext>
          </c:extLst>
        </c:ser>
        <c:ser>
          <c:idx val="1"/>
          <c:order val="2"/>
          <c:tx>
            <c:v>vb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'box1'!$B$1:$L$1</c:f>
              <c:strCache>
                <c:ptCount val="11"/>
                <c:pt idx="0">
                  <c:v>Huidig</c:v>
                </c:pt>
                <c:pt idx="1">
                  <c:v>SGP</c:v>
                </c:pt>
                <c:pt idx="2">
                  <c:v>PVV</c:v>
                </c:pt>
                <c:pt idx="3">
                  <c:v>VVD</c:v>
                </c:pt>
                <c:pt idx="4">
                  <c:v>CDA</c:v>
                </c:pt>
                <c:pt idx="5">
                  <c:v>JA21</c:v>
                </c:pt>
                <c:pt idx="6">
                  <c:v>D66</c:v>
                </c:pt>
                <c:pt idx="7">
                  <c:v>CU</c:v>
                </c:pt>
                <c:pt idx="8">
                  <c:v>GL-PvdA</c:v>
                </c:pt>
                <c:pt idx="9">
                  <c:v>Volt</c:v>
                </c:pt>
                <c:pt idx="10">
                  <c:v>SP</c:v>
                </c:pt>
              </c:strCache>
            </c:strRef>
          </c:cat>
          <c:val>
            <c:numRef>
              <c:f>'box3'!$B$44:$L$44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12.5</c:v>
                </c:pt>
                <c:pt idx="7">
                  <c:v>25</c:v>
                </c:pt>
                <c:pt idx="8">
                  <c:v>25</c:v>
                </c:pt>
                <c:pt idx="9">
                  <c:v>12.5</c:v>
                </c:pt>
                <c:pt idx="10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A3-4732-8598-5C9062EBD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28530880"/>
        <c:axId val="1228531360"/>
      </c:barChart>
      <c:lineChart>
        <c:grouping val="standard"/>
        <c:varyColors val="0"/>
        <c:ser>
          <c:idx val="3"/>
          <c:order val="3"/>
          <c:tx>
            <c:v>Totaal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'box3'!$B$11</c:f>
              <c:numCache>
                <c:formatCode>General</c:formatCode>
                <c:ptCount val="1"/>
              </c:numCache>
            </c:numRef>
          </c:cat>
          <c:val>
            <c:numRef>
              <c:f>'box3'!$B$41:$L$41</c:f>
              <c:numCache>
                <c:formatCode>General</c:formatCode>
                <c:ptCount val="11"/>
                <c:pt idx="0">
                  <c:v>52.511999999999937</c:v>
                </c:pt>
                <c:pt idx="1">
                  <c:v>46.95999999999998</c:v>
                </c:pt>
                <c:pt idx="2">
                  <c:v>51.68755555555542</c:v>
                </c:pt>
                <c:pt idx="3">
                  <c:v>52.511999999999937</c:v>
                </c:pt>
                <c:pt idx="4">
                  <c:v>52.511999999999937</c:v>
                </c:pt>
                <c:pt idx="5">
                  <c:v>54.651666666666721</c:v>
                </c:pt>
                <c:pt idx="6">
                  <c:v>63.749999999999929</c:v>
                </c:pt>
                <c:pt idx="7">
                  <c:v>78.28</c:v>
                </c:pt>
                <c:pt idx="8">
                  <c:v>80.480000000000018</c:v>
                </c:pt>
                <c:pt idx="9">
                  <c:v>81.000000000000057</c:v>
                </c:pt>
                <c:pt idx="10">
                  <c:v>140.02999999999997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A3-4732-8598-5C9062EBD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375328"/>
        <c:axId val="1399381088"/>
      </c:lineChart>
      <c:catAx>
        <c:axId val="12285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228531360"/>
        <c:crosses val="autoZero"/>
        <c:auto val="1"/>
        <c:lblAlgn val="ctr"/>
        <c:lblOffset val="100"/>
        <c:noMultiLvlLbl val="0"/>
      </c:catAx>
      <c:valAx>
        <c:axId val="1228531360"/>
        <c:scaling>
          <c:orientation val="minMax"/>
          <c:max val="100"/>
        </c:scaling>
        <c:delete val="1"/>
        <c:axPos val="l"/>
        <c:numFmt formatCode="General" sourceLinked="1"/>
        <c:majorTickMark val="out"/>
        <c:minorTickMark val="none"/>
        <c:tickLblPos val="nextTo"/>
        <c:crossAx val="1228530880"/>
        <c:crosses val="autoZero"/>
        <c:crossBetween val="between"/>
      </c:valAx>
      <c:valAx>
        <c:axId val="13993810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99375328"/>
        <c:crosses val="max"/>
        <c:crossBetween val="between"/>
      </c:valAx>
      <c:catAx>
        <c:axId val="1399375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938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Maximaal</a:t>
            </a:r>
            <a:r>
              <a:rPr lang="en-US" baseline="0"/>
              <a:t> e</a:t>
            </a:r>
            <a:r>
              <a:rPr lang="en-US"/>
              <a:t>ffectief tarief aandelenbelegging box 3:</a:t>
            </a:r>
            <a:r>
              <a:rPr lang="en-US" baseline="0"/>
              <a:t> </a:t>
            </a:r>
            <a:r>
              <a:rPr lang="en-US"/>
              <a:t>winstbelasting,</a:t>
            </a:r>
            <a:r>
              <a:rPr lang="en-US" baseline="0"/>
              <a:t> inkomstenbelasting en vermogensbelasting in procenten van ondernemingswinst voor belasting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Rendement 12%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'box3'!$B$1:$L$1</c:f>
              <c:strCache>
                <c:ptCount val="11"/>
                <c:pt idx="0">
                  <c:v>Huidig</c:v>
                </c:pt>
                <c:pt idx="1">
                  <c:v>JA21</c:v>
                </c:pt>
                <c:pt idx="2">
                  <c:v>SGP</c:v>
                </c:pt>
                <c:pt idx="3">
                  <c:v>PVV</c:v>
                </c:pt>
                <c:pt idx="4">
                  <c:v>VVD</c:v>
                </c:pt>
                <c:pt idx="5">
                  <c:v>CDA</c:v>
                </c:pt>
                <c:pt idx="6">
                  <c:v>CU</c:v>
                </c:pt>
                <c:pt idx="7">
                  <c:v>Volt</c:v>
                </c:pt>
                <c:pt idx="8">
                  <c:v>D66</c:v>
                </c:pt>
                <c:pt idx="9">
                  <c:v>GL-PvdA</c:v>
                </c:pt>
                <c:pt idx="10">
                  <c:v>SP</c:v>
                </c:pt>
              </c:strCache>
            </c:strRef>
          </c:cat>
          <c:val>
            <c:numRef>
              <c:f>'box3'!$B$58:$L$58</c:f>
              <c:numCache>
                <c:formatCode>General</c:formatCode>
                <c:ptCount val="11"/>
                <c:pt idx="0">
                  <c:v>52.51200000000005</c:v>
                </c:pt>
                <c:pt idx="1">
                  <c:v>46.960000000000043</c:v>
                </c:pt>
                <c:pt idx="2">
                  <c:v>51.687555555555598</c:v>
                </c:pt>
                <c:pt idx="3">
                  <c:v>52.51200000000005</c:v>
                </c:pt>
                <c:pt idx="4">
                  <c:v>52.51200000000005</c:v>
                </c:pt>
                <c:pt idx="5">
                  <c:v>54.6516666666666</c:v>
                </c:pt>
                <c:pt idx="6">
                  <c:v>59.583333333333307</c:v>
                </c:pt>
                <c:pt idx="7">
                  <c:v>69.94666666666663</c:v>
                </c:pt>
                <c:pt idx="8">
                  <c:v>72.14666666666659</c:v>
                </c:pt>
                <c:pt idx="9">
                  <c:v>76.833333333333343</c:v>
                </c:pt>
                <c:pt idx="10">
                  <c:v>119.19666666666667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0-48AB-8A43-D443647AF9CE}"/>
            </c:ext>
          </c:extLst>
        </c:ser>
        <c:ser>
          <c:idx val="0"/>
          <c:order val="1"/>
          <c:tx>
            <c:v>Rendement 8%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'box3'!$B$1:$L$1</c:f>
              <c:strCache>
                <c:ptCount val="11"/>
                <c:pt idx="0">
                  <c:v>Huidig</c:v>
                </c:pt>
                <c:pt idx="1">
                  <c:v>JA21</c:v>
                </c:pt>
                <c:pt idx="2">
                  <c:v>SGP</c:v>
                </c:pt>
                <c:pt idx="3">
                  <c:v>PVV</c:v>
                </c:pt>
                <c:pt idx="4">
                  <c:v>VVD</c:v>
                </c:pt>
                <c:pt idx="5">
                  <c:v>CDA</c:v>
                </c:pt>
                <c:pt idx="6">
                  <c:v>CU</c:v>
                </c:pt>
                <c:pt idx="7">
                  <c:v>Volt</c:v>
                </c:pt>
                <c:pt idx="8">
                  <c:v>D66</c:v>
                </c:pt>
                <c:pt idx="9">
                  <c:v>GL-PvdA</c:v>
                </c:pt>
                <c:pt idx="10">
                  <c:v>SP</c:v>
                </c:pt>
              </c:strCache>
            </c:strRef>
          </c:cat>
          <c:val>
            <c:numRef>
              <c:f>'box3'!$B$41:$L$41</c:f>
              <c:numCache>
                <c:formatCode>General</c:formatCode>
                <c:ptCount val="11"/>
                <c:pt idx="0">
                  <c:v>52.511999999999937</c:v>
                </c:pt>
                <c:pt idx="1">
                  <c:v>46.95999999999998</c:v>
                </c:pt>
                <c:pt idx="2">
                  <c:v>51.68755555555542</c:v>
                </c:pt>
                <c:pt idx="3">
                  <c:v>52.511999999999937</c:v>
                </c:pt>
                <c:pt idx="4">
                  <c:v>52.511999999999937</c:v>
                </c:pt>
                <c:pt idx="5">
                  <c:v>54.651666666666721</c:v>
                </c:pt>
                <c:pt idx="6">
                  <c:v>63.749999999999929</c:v>
                </c:pt>
                <c:pt idx="7">
                  <c:v>78.28</c:v>
                </c:pt>
                <c:pt idx="8">
                  <c:v>80.480000000000018</c:v>
                </c:pt>
                <c:pt idx="9">
                  <c:v>81.000000000000057</c:v>
                </c:pt>
                <c:pt idx="10">
                  <c:v>140.02999999999997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0-48AB-8A43-D443647AF9CE}"/>
            </c:ext>
          </c:extLst>
        </c:ser>
        <c:ser>
          <c:idx val="1"/>
          <c:order val="2"/>
          <c:tx>
            <c:v>Rendement 4%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'box3'!$B$1:$L$1</c:f>
              <c:strCache>
                <c:ptCount val="11"/>
                <c:pt idx="0">
                  <c:v>Huidig</c:v>
                </c:pt>
                <c:pt idx="1">
                  <c:v>JA21</c:v>
                </c:pt>
                <c:pt idx="2">
                  <c:v>SGP</c:v>
                </c:pt>
                <c:pt idx="3">
                  <c:v>PVV</c:v>
                </c:pt>
                <c:pt idx="4">
                  <c:v>VVD</c:v>
                </c:pt>
                <c:pt idx="5">
                  <c:v>CDA</c:v>
                </c:pt>
                <c:pt idx="6">
                  <c:v>CU</c:v>
                </c:pt>
                <c:pt idx="7">
                  <c:v>Volt</c:v>
                </c:pt>
                <c:pt idx="8">
                  <c:v>D66</c:v>
                </c:pt>
                <c:pt idx="9">
                  <c:v>GL-PvdA</c:v>
                </c:pt>
                <c:pt idx="10">
                  <c:v>SP</c:v>
                </c:pt>
              </c:strCache>
            </c:strRef>
          </c:cat>
          <c:val>
            <c:numRef>
              <c:f>'box3'!$B$24:$L$24</c:f>
              <c:numCache>
                <c:formatCode>General</c:formatCode>
                <c:ptCount val="11"/>
                <c:pt idx="0">
                  <c:v>52.512000000000114</c:v>
                </c:pt>
                <c:pt idx="1">
                  <c:v>46.95999999999998</c:v>
                </c:pt>
                <c:pt idx="2">
                  <c:v>51.68755555555542</c:v>
                </c:pt>
                <c:pt idx="3">
                  <c:v>52.512000000000114</c:v>
                </c:pt>
                <c:pt idx="4">
                  <c:v>52.512000000000114</c:v>
                </c:pt>
                <c:pt idx="5">
                  <c:v>54.651666666666898</c:v>
                </c:pt>
                <c:pt idx="6">
                  <c:v>76.249999999999929</c:v>
                </c:pt>
                <c:pt idx="7">
                  <c:v>103.27999999999982</c:v>
                </c:pt>
                <c:pt idx="8">
                  <c:v>105.48000000000002</c:v>
                </c:pt>
                <c:pt idx="9">
                  <c:v>93.499999999999872</c:v>
                </c:pt>
                <c:pt idx="10">
                  <c:v>202.53000000000014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0-48AB-8A43-D443647A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8530880"/>
        <c:axId val="1228531360"/>
      </c:barChart>
      <c:catAx>
        <c:axId val="12285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228531360"/>
        <c:crosses val="autoZero"/>
        <c:auto val="1"/>
        <c:lblAlgn val="ctr"/>
        <c:lblOffset val="100"/>
        <c:noMultiLvlLbl val="0"/>
      </c:catAx>
      <c:valAx>
        <c:axId val="1228531360"/>
        <c:scaling>
          <c:orientation val="minMax"/>
          <c:max val="100"/>
        </c:scaling>
        <c:delete val="1"/>
        <c:axPos val="l"/>
        <c:numFmt formatCode="General" sourceLinked="1"/>
        <c:majorTickMark val="out"/>
        <c:minorTickMark val="none"/>
        <c:tickLblPos val="nextTo"/>
        <c:crossAx val="122853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A24D02-4F56-40B7-B98C-E3423FB3B9DD}">
  <sheetPr codeName="Chart6"/>
  <sheetViews>
    <sheetView zoomScale="8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106811-6EEE-4A96-9270-36A99EC55C5D}">
  <sheetPr codeName="Chart4"/>
  <sheetViews>
    <sheetView zoomScale="8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4FDCC85-96ED-409D-98FB-0CEE24162E56}">
  <sheetPr/>
  <sheetViews>
    <sheetView zoomScale="8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D88D94E-EAEE-4E1F-84DF-B79EB92CE213}">
  <sheetPr codeName="Chart5"/>
  <sheetViews>
    <sheetView zoomScale="8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E68EA0D-75B6-4DB5-AAEE-9341BF9AF7C9}">
  <sheetPr/>
  <sheetViews>
    <sheetView zoomScale="8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45E36C2-91B8-45E9-B46A-200060DFC815}">
  <sheetPr codeName="Chart3"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906" cy="62842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0C5A39-8002-4ED8-1C96-E5C6E449AB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6948" cy="6276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39D21E-7FBE-A61B-5316-464288C1C3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0.67647</cdr:x>
      <cdr:y>0.07818</cdr:y>
    </cdr:from>
    <cdr:to>
      <cdr:x>0.71821</cdr:x>
      <cdr:y>0.11072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087B41-1D5A-31AB-FD38-9FB1EF875BB1}"/>
            </a:ext>
          </a:extLst>
        </cdr:cNvPr>
        <cdr:cNvSpPr txBox="1"/>
      </cdr:nvSpPr>
      <cdr:spPr>
        <a:xfrm xmlns:a="http://schemas.openxmlformats.org/drawingml/2006/main">
          <a:off x="5856140" y="490718"/>
          <a:ext cx="361361" cy="204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600" kern="1200">
              <a:latin typeface="Arial" panose="020B0604020202020204" pitchFamily="34" charset="0"/>
              <a:cs typeface="Arial" panose="020B0604020202020204" pitchFamily="34" charset="0"/>
            </a:rPr>
            <a:t>103</a:t>
          </a:r>
        </a:p>
      </cdr:txBody>
    </cdr:sp>
  </cdr:relSizeAnchor>
  <cdr:relSizeAnchor xmlns:cdr="http://schemas.openxmlformats.org/drawingml/2006/chartDrawing">
    <cdr:from>
      <cdr:x>0.76358</cdr:x>
      <cdr:y>0.07693</cdr:y>
    </cdr:from>
    <cdr:to>
      <cdr:x>0.80532</cdr:x>
      <cdr:y>0.10947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5087B41-1D5A-31AB-FD38-9FB1EF875BB1}"/>
            </a:ext>
          </a:extLst>
        </cdr:cNvPr>
        <cdr:cNvSpPr txBox="1"/>
      </cdr:nvSpPr>
      <cdr:spPr>
        <a:xfrm xmlns:a="http://schemas.openxmlformats.org/drawingml/2006/main">
          <a:off x="6610285" y="482862"/>
          <a:ext cx="361361" cy="204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600" kern="1200">
              <a:latin typeface="Arial" panose="020B0604020202020204" pitchFamily="34" charset="0"/>
              <a:cs typeface="Arial" panose="020B0604020202020204" pitchFamily="34" charset="0"/>
            </a:rPr>
            <a:t>105</a:t>
          </a:r>
        </a:p>
      </cdr:txBody>
    </cdr:sp>
  </cdr:relSizeAnchor>
  <cdr:relSizeAnchor xmlns:cdr="http://schemas.openxmlformats.org/drawingml/2006/chartDrawing">
    <cdr:from>
      <cdr:x>0.90151</cdr:x>
      <cdr:y>0.07317</cdr:y>
    </cdr:from>
    <cdr:to>
      <cdr:x>0.94325</cdr:x>
      <cdr:y>0.10572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087B41-1D5A-31AB-FD38-9FB1EF875BB1}"/>
            </a:ext>
          </a:extLst>
        </cdr:cNvPr>
        <cdr:cNvSpPr txBox="1"/>
      </cdr:nvSpPr>
      <cdr:spPr>
        <a:xfrm xmlns:a="http://schemas.openxmlformats.org/drawingml/2006/main">
          <a:off x="7804346" y="459295"/>
          <a:ext cx="361361" cy="204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600" kern="1200">
              <a:latin typeface="Arial" panose="020B0604020202020204" pitchFamily="34" charset="0"/>
              <a:cs typeface="Arial" panose="020B0604020202020204" pitchFamily="34" charset="0"/>
            </a:rPr>
            <a:t>119</a:t>
          </a:r>
        </a:p>
      </cdr:txBody>
    </cdr:sp>
  </cdr:relSizeAnchor>
  <cdr:relSizeAnchor xmlns:cdr="http://schemas.openxmlformats.org/drawingml/2006/chartDrawing">
    <cdr:from>
      <cdr:x>0.91966</cdr:x>
      <cdr:y>0.07317</cdr:y>
    </cdr:from>
    <cdr:to>
      <cdr:x>0.9614</cdr:x>
      <cdr:y>0.10572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8CE282B-0115-9C21-D86A-330ED2B6A421}"/>
            </a:ext>
          </a:extLst>
        </cdr:cNvPr>
        <cdr:cNvSpPr txBox="1"/>
      </cdr:nvSpPr>
      <cdr:spPr>
        <a:xfrm xmlns:a="http://schemas.openxmlformats.org/drawingml/2006/main">
          <a:off x="7961460" y="459295"/>
          <a:ext cx="361361" cy="204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600" kern="1200">
              <a:latin typeface="Arial" panose="020B0604020202020204" pitchFamily="34" charset="0"/>
              <a:cs typeface="Arial" panose="020B0604020202020204" pitchFamily="34" charset="0"/>
            </a:rPr>
            <a:t>140</a:t>
          </a:r>
        </a:p>
      </cdr:txBody>
    </cdr:sp>
  </cdr:relSizeAnchor>
  <cdr:relSizeAnchor xmlns:cdr="http://schemas.openxmlformats.org/drawingml/2006/chartDrawing">
    <cdr:from>
      <cdr:x>0.93963</cdr:x>
      <cdr:y>0.07317</cdr:y>
    </cdr:from>
    <cdr:to>
      <cdr:x>0.98137</cdr:x>
      <cdr:y>0.10572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A96F3DB-D18C-980D-1B60-39600F7BFAA3}"/>
            </a:ext>
          </a:extLst>
        </cdr:cNvPr>
        <cdr:cNvSpPr txBox="1"/>
      </cdr:nvSpPr>
      <cdr:spPr>
        <a:xfrm xmlns:a="http://schemas.openxmlformats.org/drawingml/2006/main">
          <a:off x="8134285" y="459295"/>
          <a:ext cx="361361" cy="204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600" kern="1200">
              <a:latin typeface="Arial" panose="020B0604020202020204" pitchFamily="34" charset="0"/>
              <a:cs typeface="Arial" panose="020B0604020202020204" pitchFamily="34" charset="0"/>
            </a:rPr>
            <a:t>203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906" cy="62842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785D35-7994-B0E6-6CCC-041DAC8728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0.94028</cdr:x>
      <cdr:y>0.09593</cdr:y>
    </cdr:from>
    <cdr:to>
      <cdr:x>0.98227</cdr:x>
      <cdr:y>0.10321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6790753-A826-1DFF-E43B-30CF4EE0BE6E}"/>
            </a:ext>
          </a:extLst>
        </cdr:cNvPr>
        <cdr:cNvSpPr txBox="1"/>
      </cdr:nvSpPr>
      <cdr:spPr>
        <a:xfrm xmlns:a="http://schemas.openxmlformats.org/drawingml/2006/main">
          <a:off x="8139953" y="602110"/>
          <a:ext cx="36354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600" kern="1200">
              <a:latin typeface="Arial" panose="020B0604020202020204" pitchFamily="34" charset="0"/>
              <a:cs typeface="Arial" panose="020B0604020202020204" pitchFamily="34" charset="0"/>
            </a:rPr>
            <a:t>115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9906" cy="62842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7438B8-B0CC-8E7A-A6B6-F2A964B6C7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0.91201</cdr:x>
      <cdr:y>0.08702</cdr:y>
    </cdr:from>
    <cdr:to>
      <cdr:x>0.98137</cdr:x>
      <cdr:y>0.23253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94F6933-905D-D031-A99A-CBEC3F145F61}"/>
            </a:ext>
          </a:extLst>
        </cdr:cNvPr>
        <cdr:cNvSpPr txBox="1"/>
      </cdr:nvSpPr>
      <cdr:spPr>
        <a:xfrm xmlns:a="http://schemas.openxmlformats.org/drawingml/2006/main">
          <a:off x="7897906" y="546848"/>
          <a:ext cx="60063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900" kern="1200">
              <a:latin typeface="Arial" panose="020B0604020202020204" pitchFamily="34" charset="0"/>
              <a:cs typeface="Arial" panose="020B0604020202020204" pitchFamily="34" charset="0"/>
            </a:rPr>
            <a:t>102,5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9906" cy="62842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BB3EF2-A295-F2D5-0D87-EA78FDEA61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0.85209</cdr:x>
      <cdr:y>0.07509</cdr:y>
    </cdr:from>
    <cdr:to>
      <cdr:x>0.89383</cdr:x>
      <cdr:y>0.10763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C9D163B-E0F0-963A-B654-9ABCE7005CA0}"/>
            </a:ext>
          </a:extLst>
        </cdr:cNvPr>
        <cdr:cNvSpPr txBox="1"/>
      </cdr:nvSpPr>
      <cdr:spPr>
        <a:xfrm xmlns:a="http://schemas.openxmlformats.org/drawingml/2006/main">
          <a:off x="7376474" y="471340"/>
          <a:ext cx="361361" cy="204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600" kern="1200">
              <a:latin typeface="Arial" panose="020B0604020202020204" pitchFamily="34" charset="0"/>
              <a:cs typeface="Arial" panose="020B0604020202020204" pitchFamily="34" charset="0"/>
            </a:rPr>
            <a:t>103</a:t>
          </a:r>
        </a:p>
      </cdr:txBody>
    </cdr:sp>
  </cdr:relSizeAnchor>
  <cdr:relSizeAnchor xmlns:cdr="http://schemas.openxmlformats.org/drawingml/2006/chartDrawing">
    <cdr:from>
      <cdr:x>0.91966</cdr:x>
      <cdr:y>0.07067</cdr:y>
    </cdr:from>
    <cdr:to>
      <cdr:x>0.9614</cdr:x>
      <cdr:y>0.09946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0D8F5DC-A291-1693-1AE9-1421953A5B6D}"/>
            </a:ext>
          </a:extLst>
        </cdr:cNvPr>
        <cdr:cNvSpPr txBox="1"/>
      </cdr:nvSpPr>
      <cdr:spPr>
        <a:xfrm xmlns:a="http://schemas.openxmlformats.org/drawingml/2006/main">
          <a:off x="7961460" y="443584"/>
          <a:ext cx="361361" cy="180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600" kern="1200">
              <a:latin typeface="Arial" panose="020B0604020202020204" pitchFamily="34" charset="0"/>
              <a:cs typeface="Arial" panose="020B0604020202020204" pitchFamily="34" charset="0"/>
            </a:rPr>
            <a:t>103</a:t>
          </a:r>
        </a:p>
      </cdr:txBody>
    </cdr:sp>
  </cdr:relSizeAnchor>
  <cdr:relSizeAnchor xmlns:cdr="http://schemas.openxmlformats.org/drawingml/2006/chartDrawing">
    <cdr:from>
      <cdr:x>0.94053</cdr:x>
      <cdr:y>0.07009</cdr:y>
    </cdr:from>
    <cdr:to>
      <cdr:x>0.96733</cdr:x>
      <cdr:y>0.10572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B734E86-4CFE-DBCF-94D9-BDA7B048D79C}"/>
            </a:ext>
          </a:extLst>
        </cdr:cNvPr>
        <cdr:cNvSpPr txBox="1"/>
      </cdr:nvSpPr>
      <cdr:spPr>
        <a:xfrm xmlns:a="http://schemas.openxmlformats.org/drawingml/2006/main">
          <a:off x="8142141" y="439918"/>
          <a:ext cx="232003" cy="223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600" kern="1200">
              <a:latin typeface="Arial" panose="020B0604020202020204" pitchFamily="34" charset="0"/>
              <a:cs typeface="Arial" panose="020B0604020202020204" pitchFamily="34" charset="0"/>
            </a:rPr>
            <a:t>128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9906" cy="62842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D30262-1A40-10FE-EB99-26FF58F758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0.91201</cdr:x>
      <cdr:y>0.08702</cdr:y>
    </cdr:from>
    <cdr:to>
      <cdr:x>0.98137</cdr:x>
      <cdr:y>0.23253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94F6933-905D-D031-A99A-CBEC3F145F61}"/>
            </a:ext>
          </a:extLst>
        </cdr:cNvPr>
        <cdr:cNvSpPr txBox="1"/>
      </cdr:nvSpPr>
      <cdr:spPr>
        <a:xfrm xmlns:a="http://schemas.openxmlformats.org/drawingml/2006/main">
          <a:off x="7897906" y="546848"/>
          <a:ext cx="60063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900" kern="1200">
              <a:latin typeface="Arial" panose="020B0604020202020204" pitchFamily="34" charset="0"/>
              <a:cs typeface="Arial" panose="020B0604020202020204" pitchFamily="34" charset="0"/>
            </a:rPr>
            <a:t>140,0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9092-C8D7-4592-BFE4-458CEE40DE7C}">
  <sheetPr codeName="Sheet1"/>
  <dimension ref="A1:X61"/>
  <sheetViews>
    <sheetView topLeftCell="A19" workbookViewId="0">
      <selection activeCell="B41" sqref="B41"/>
    </sheetView>
  </sheetViews>
  <sheetFormatPr defaultRowHeight="14.4" x14ac:dyDescent="0.3"/>
  <cols>
    <col min="1" max="1" width="30" customWidth="1"/>
    <col min="2" max="12" width="10.5546875" bestFit="1" customWidth="1"/>
  </cols>
  <sheetData>
    <row r="1" spans="1:24" x14ac:dyDescent="0.3">
      <c r="A1" t="s">
        <v>44</v>
      </c>
      <c r="B1" t="s">
        <v>20</v>
      </c>
      <c r="C1" t="s">
        <v>39</v>
      </c>
      <c r="D1" t="s">
        <v>28</v>
      </c>
      <c r="E1" t="s">
        <v>22</v>
      </c>
      <c r="F1" t="s">
        <v>23</v>
      </c>
      <c r="G1" t="s">
        <v>24</v>
      </c>
      <c r="H1" t="s">
        <v>19</v>
      </c>
      <c r="I1" t="s">
        <v>38</v>
      </c>
      <c r="J1" t="s">
        <v>21</v>
      </c>
      <c r="K1" t="s">
        <v>11</v>
      </c>
      <c r="L1" t="s">
        <v>27</v>
      </c>
      <c r="N1" t="s">
        <v>37</v>
      </c>
    </row>
    <row r="3" spans="1:24" x14ac:dyDescent="0.3">
      <c r="A3" t="s">
        <v>12</v>
      </c>
      <c r="B3" s="2">
        <v>0.495</v>
      </c>
      <c r="C3" s="2">
        <v>0.495</v>
      </c>
      <c r="D3" s="2">
        <v>0.495</v>
      </c>
      <c r="E3" s="2">
        <v>0.495</v>
      </c>
      <c r="F3" s="2">
        <v>0.48570000000000002</v>
      </c>
      <c r="G3" s="2">
        <v>0.47499999999999998</v>
      </c>
      <c r="H3" s="1">
        <v>0.55000000000000004</v>
      </c>
      <c r="I3" s="2">
        <v>0.499</v>
      </c>
      <c r="J3" s="1">
        <v>0.55000000000000004</v>
      </c>
      <c r="K3" s="1">
        <v>0.5</v>
      </c>
      <c r="L3" s="4">
        <v>0.65</v>
      </c>
      <c r="N3" t="s">
        <v>34</v>
      </c>
    </row>
    <row r="4" spans="1:24" x14ac:dyDescent="0.3">
      <c r="A4" t="s">
        <v>13</v>
      </c>
      <c r="B4" s="1">
        <v>0.31</v>
      </c>
      <c r="C4" s="1">
        <v>0.31</v>
      </c>
      <c r="D4" s="1">
        <v>0.31</v>
      </c>
      <c r="E4" s="1">
        <v>0.31</v>
      </c>
      <c r="F4" s="2">
        <v>0.30299999999999999</v>
      </c>
      <c r="G4" s="1">
        <v>0.32</v>
      </c>
      <c r="H4" s="1">
        <v>0.31</v>
      </c>
      <c r="I4" s="2">
        <v>0.29499999999999998</v>
      </c>
      <c r="J4" s="1">
        <v>0.31</v>
      </c>
      <c r="K4" s="1">
        <v>0.35</v>
      </c>
      <c r="L4" s="4">
        <v>0.65</v>
      </c>
      <c r="N4" t="s">
        <v>35</v>
      </c>
    </row>
    <row r="5" spans="1:24" x14ac:dyDescent="0.3">
      <c r="A5" t="s">
        <v>14</v>
      </c>
      <c r="B5" s="1">
        <v>0.36</v>
      </c>
      <c r="C5" s="1">
        <f>B5-0.2/0.18/100</f>
        <v>0.34888888888888886</v>
      </c>
      <c r="D5" s="1">
        <v>0.36</v>
      </c>
      <c r="E5" s="1">
        <v>0.36</v>
      </c>
      <c r="F5" s="1">
        <f>B5+0.6/0.18/100</f>
        <v>0.39333333333333331</v>
      </c>
      <c r="G5" s="1">
        <v>0.32</v>
      </c>
      <c r="H5" s="1">
        <v>0.4</v>
      </c>
      <c r="I5" s="1">
        <v>0.35</v>
      </c>
      <c r="J5" s="1">
        <v>0.55000000000000004</v>
      </c>
      <c r="K5" s="1">
        <v>0.36</v>
      </c>
      <c r="L5" s="4">
        <v>0.65</v>
      </c>
      <c r="N5" t="s">
        <v>40</v>
      </c>
    </row>
    <row r="6" spans="1:24" x14ac:dyDescent="0.3">
      <c r="A6" t="s">
        <v>15</v>
      </c>
      <c r="B6" s="2">
        <v>0.25800000000000001</v>
      </c>
      <c r="C6" s="2">
        <v>0.25800000000000001</v>
      </c>
      <c r="D6" s="2">
        <v>0.25800000000000001</v>
      </c>
      <c r="E6" s="2">
        <v>0.25800000000000001</v>
      </c>
      <c r="F6" s="2">
        <v>0.2525</v>
      </c>
      <c r="G6" s="1">
        <v>0.22</v>
      </c>
      <c r="H6" s="2">
        <v>0.25800000000000001</v>
      </c>
      <c r="I6" s="1">
        <v>0.25</v>
      </c>
      <c r="J6" s="1">
        <v>0.3</v>
      </c>
      <c r="K6" s="1">
        <v>0.27</v>
      </c>
      <c r="L6" s="2">
        <v>0.35799999999999998</v>
      </c>
      <c r="N6" t="s">
        <v>36</v>
      </c>
    </row>
    <row r="7" spans="1:24" x14ac:dyDescent="0.3">
      <c r="A7" t="s">
        <v>16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0.01</v>
      </c>
      <c r="J7" s="1">
        <v>0.01</v>
      </c>
      <c r="K7" s="1">
        <v>0.02</v>
      </c>
      <c r="L7" s="1">
        <v>0.02</v>
      </c>
      <c r="N7" t="s">
        <v>36</v>
      </c>
      <c r="T7" s="1"/>
      <c r="U7" s="1"/>
      <c r="V7" s="1"/>
      <c r="X7" s="1"/>
    </row>
    <row r="8" spans="1:24" x14ac:dyDescent="0.3">
      <c r="A8" t="s">
        <v>17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0.01</v>
      </c>
      <c r="J8" s="1">
        <v>0.01</v>
      </c>
      <c r="K8" s="1">
        <v>0.02</v>
      </c>
      <c r="L8" s="1">
        <v>0.02</v>
      </c>
      <c r="N8" t="s">
        <v>53</v>
      </c>
    </row>
    <row r="9" spans="1:24" x14ac:dyDescent="0.3">
      <c r="A9" t="s">
        <v>18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0.02</v>
      </c>
      <c r="I9" s="1">
        <v>0.01</v>
      </c>
      <c r="J9" s="1">
        <v>0.01</v>
      </c>
      <c r="K9" s="1">
        <v>0.02</v>
      </c>
      <c r="L9" s="1">
        <v>0.05</v>
      </c>
      <c r="N9" t="s">
        <v>33</v>
      </c>
    </row>
    <row r="10" spans="1:24" x14ac:dyDescent="0.3">
      <c r="A10" t="s">
        <v>41</v>
      </c>
      <c r="B10" s="2">
        <v>0.127</v>
      </c>
      <c r="C10" s="2">
        <v>0.127</v>
      </c>
      <c r="D10" s="2">
        <v>0.127</v>
      </c>
      <c r="E10" s="2">
        <v>0.127</v>
      </c>
      <c r="F10" s="1">
        <v>0.1</v>
      </c>
      <c r="G10" s="1">
        <v>0</v>
      </c>
      <c r="H10" s="2">
        <v>0.127</v>
      </c>
      <c r="I10" s="2">
        <v>0.127</v>
      </c>
      <c r="J10" s="1">
        <v>0</v>
      </c>
      <c r="K10" s="1">
        <v>0</v>
      </c>
      <c r="L10" s="1">
        <v>0</v>
      </c>
      <c r="N10" t="s">
        <v>42</v>
      </c>
    </row>
    <row r="12" spans="1:24" x14ac:dyDescent="0.3">
      <c r="A12" t="s">
        <v>47</v>
      </c>
    </row>
    <row r="13" spans="1:24" x14ac:dyDescent="0.3">
      <c r="A13" t="s">
        <v>0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</row>
    <row r="14" spans="1:24" x14ac:dyDescent="0.3">
      <c r="A14" t="s">
        <v>1</v>
      </c>
      <c r="B14" s="1">
        <v>0.04</v>
      </c>
      <c r="C14" s="1">
        <v>0.04</v>
      </c>
      <c r="D14" s="1">
        <v>0.04</v>
      </c>
      <c r="E14" s="1">
        <v>0.04</v>
      </c>
      <c r="F14" s="1">
        <v>0.04</v>
      </c>
      <c r="G14" s="1">
        <v>0.04</v>
      </c>
      <c r="H14" s="1">
        <v>0.04</v>
      </c>
      <c r="I14" s="1">
        <v>0.04</v>
      </c>
      <c r="J14" s="1">
        <v>0.04</v>
      </c>
      <c r="K14" s="1">
        <v>0.04</v>
      </c>
      <c r="L14" s="1">
        <v>0.04</v>
      </c>
    </row>
    <row r="15" spans="1:24" x14ac:dyDescent="0.3">
      <c r="A15" t="s">
        <v>3</v>
      </c>
      <c r="B15">
        <f t="shared" ref="B15:L15" si="0">B13*(1+B14)</f>
        <v>104</v>
      </c>
      <c r="C15">
        <f t="shared" si="0"/>
        <v>104</v>
      </c>
      <c r="D15">
        <f t="shared" si="0"/>
        <v>104</v>
      </c>
      <c r="E15">
        <f t="shared" si="0"/>
        <v>104</v>
      </c>
      <c r="F15">
        <f t="shared" si="0"/>
        <v>104</v>
      </c>
      <c r="G15">
        <f t="shared" si="0"/>
        <v>104</v>
      </c>
      <c r="H15">
        <f t="shared" si="0"/>
        <v>104</v>
      </c>
      <c r="I15">
        <f t="shared" si="0"/>
        <v>104</v>
      </c>
      <c r="J15">
        <f t="shared" si="0"/>
        <v>104</v>
      </c>
      <c r="K15">
        <f t="shared" si="0"/>
        <v>104</v>
      </c>
      <c r="L15">
        <f t="shared" si="0"/>
        <v>104</v>
      </c>
    </row>
    <row r="16" spans="1:24" x14ac:dyDescent="0.3">
      <c r="A16" t="s">
        <v>2</v>
      </c>
      <c r="B16">
        <f>0</f>
        <v>0</v>
      </c>
      <c r="C16">
        <f>0</f>
        <v>0</v>
      </c>
      <c r="D16">
        <f>0</f>
        <v>0</v>
      </c>
      <c r="E16">
        <f>0</f>
        <v>0</v>
      </c>
      <c r="F16">
        <f>0</f>
        <v>0</v>
      </c>
      <c r="G16">
        <f>0</f>
        <v>0</v>
      </c>
      <c r="H16">
        <f>0</f>
        <v>0</v>
      </c>
      <c r="I16">
        <f>0</f>
        <v>0</v>
      </c>
      <c r="J16">
        <f>0</f>
        <v>0</v>
      </c>
      <c r="K16">
        <f>0</f>
        <v>0</v>
      </c>
      <c r="L16">
        <f>0</f>
        <v>0</v>
      </c>
    </row>
    <row r="17" spans="1:12" x14ac:dyDescent="0.3">
      <c r="A17" t="s">
        <v>4</v>
      </c>
      <c r="B17">
        <f t="shared" ref="B17:L17" si="1">B15-B16</f>
        <v>104</v>
      </c>
      <c r="C17">
        <f t="shared" si="1"/>
        <v>104</v>
      </c>
      <c r="D17">
        <f t="shared" si="1"/>
        <v>104</v>
      </c>
      <c r="E17">
        <f t="shared" si="1"/>
        <v>104</v>
      </c>
      <c r="F17">
        <f t="shared" si="1"/>
        <v>104</v>
      </c>
      <c r="G17">
        <f t="shared" si="1"/>
        <v>104</v>
      </c>
      <c r="H17">
        <f t="shared" si="1"/>
        <v>104</v>
      </c>
      <c r="I17">
        <f t="shared" si="1"/>
        <v>104</v>
      </c>
      <c r="J17">
        <f t="shared" si="1"/>
        <v>104</v>
      </c>
      <c r="K17">
        <f t="shared" si="1"/>
        <v>104</v>
      </c>
      <c r="L17">
        <f t="shared" si="1"/>
        <v>104</v>
      </c>
    </row>
    <row r="18" spans="1:12" x14ac:dyDescent="0.3">
      <c r="A18" t="s">
        <v>43</v>
      </c>
      <c r="B18" s="5">
        <f t="shared" ref="B18:L18" si="2">(B17-B13)*B$3*(1-B$10)</f>
        <v>1.72854</v>
      </c>
      <c r="C18" s="5">
        <f t="shared" si="2"/>
        <v>1.72854</v>
      </c>
      <c r="D18" s="5">
        <f t="shared" si="2"/>
        <v>1.72854</v>
      </c>
      <c r="E18" s="5">
        <f t="shared" si="2"/>
        <v>1.72854</v>
      </c>
      <c r="F18" s="5">
        <f t="shared" si="2"/>
        <v>1.7485200000000001</v>
      </c>
      <c r="G18" s="5">
        <f t="shared" si="2"/>
        <v>1.9</v>
      </c>
      <c r="H18" s="5">
        <f t="shared" si="2"/>
        <v>1.9206000000000001</v>
      </c>
      <c r="I18" s="5">
        <f t="shared" si="2"/>
        <v>1.7425079999999999</v>
      </c>
      <c r="J18" s="5">
        <f t="shared" si="2"/>
        <v>2.2000000000000002</v>
      </c>
      <c r="K18" s="5">
        <f t="shared" si="2"/>
        <v>2</v>
      </c>
      <c r="L18" s="5">
        <f t="shared" si="2"/>
        <v>2.6</v>
      </c>
    </row>
    <row r="19" spans="1:12" x14ac:dyDescent="0.3">
      <c r="A19" t="s">
        <v>6</v>
      </c>
      <c r="B19" s="5">
        <f t="shared" ref="B19:L19" si="3">B17-B18</f>
        <v>102.27146</v>
      </c>
      <c r="C19" s="5">
        <f t="shared" si="3"/>
        <v>102.27146</v>
      </c>
      <c r="D19" s="5">
        <f t="shared" si="3"/>
        <v>102.27146</v>
      </c>
      <c r="E19" s="5">
        <f t="shared" si="3"/>
        <v>102.27146</v>
      </c>
      <c r="F19" s="5">
        <f t="shared" si="3"/>
        <v>102.25148</v>
      </c>
      <c r="G19" s="5">
        <f t="shared" si="3"/>
        <v>102.1</v>
      </c>
      <c r="H19" s="5">
        <f t="shared" si="3"/>
        <v>102.07940000000001</v>
      </c>
      <c r="I19" s="5">
        <f t="shared" si="3"/>
        <v>102.257492</v>
      </c>
      <c r="J19" s="5">
        <f t="shared" si="3"/>
        <v>101.8</v>
      </c>
      <c r="K19" s="5">
        <f t="shared" si="3"/>
        <v>102</v>
      </c>
      <c r="L19" s="5">
        <f t="shared" si="3"/>
        <v>101.4</v>
      </c>
    </row>
    <row r="20" spans="1:12" x14ac:dyDescent="0.3">
      <c r="A20" t="s">
        <v>7</v>
      </c>
      <c r="B20">
        <f t="shared" ref="B20:L20" si="4">B$7* B13</f>
        <v>0</v>
      </c>
      <c r="C20">
        <f t="shared" si="4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1</v>
      </c>
      <c r="J20">
        <f t="shared" si="4"/>
        <v>1</v>
      </c>
      <c r="K20">
        <f t="shared" si="4"/>
        <v>2</v>
      </c>
      <c r="L20">
        <f t="shared" si="4"/>
        <v>2</v>
      </c>
    </row>
    <row r="21" spans="1:12" x14ac:dyDescent="0.3">
      <c r="A21" t="s">
        <v>25</v>
      </c>
      <c r="B21" s="5">
        <f t="shared" ref="B21:L21" si="5">B19-B20</f>
        <v>102.27146</v>
      </c>
      <c r="C21" s="5">
        <f t="shared" si="5"/>
        <v>102.27146</v>
      </c>
      <c r="D21" s="5">
        <f t="shared" si="5"/>
        <v>102.27146</v>
      </c>
      <c r="E21" s="5">
        <f t="shared" si="5"/>
        <v>102.27146</v>
      </c>
      <c r="F21" s="5">
        <f t="shared" si="5"/>
        <v>102.25148</v>
      </c>
      <c r="G21" s="5">
        <f t="shared" si="5"/>
        <v>102.1</v>
      </c>
      <c r="H21" s="5">
        <f t="shared" si="5"/>
        <v>102.07940000000001</v>
      </c>
      <c r="I21" s="5">
        <f t="shared" si="5"/>
        <v>101.257492</v>
      </c>
      <c r="J21" s="5">
        <f t="shared" si="5"/>
        <v>100.8</v>
      </c>
      <c r="K21" s="5">
        <f t="shared" si="5"/>
        <v>100</v>
      </c>
      <c r="L21" s="5">
        <f t="shared" si="5"/>
        <v>99.4</v>
      </c>
    </row>
    <row r="22" spans="1:12" x14ac:dyDescent="0.3">
      <c r="A22" t="s">
        <v>8</v>
      </c>
      <c r="B22" s="5">
        <f t="shared" ref="B22:L22" si="6" xml:space="preserve"> ( B21-B13)</f>
        <v>2.2714600000000047</v>
      </c>
      <c r="C22" s="5">
        <f t="shared" si="6"/>
        <v>2.2714600000000047</v>
      </c>
      <c r="D22" s="5">
        <f t="shared" si="6"/>
        <v>2.2714600000000047</v>
      </c>
      <c r="E22" s="5">
        <f t="shared" si="6"/>
        <v>2.2714600000000047</v>
      </c>
      <c r="F22" s="5">
        <f t="shared" si="6"/>
        <v>2.2514800000000008</v>
      </c>
      <c r="G22" s="5">
        <f t="shared" si="6"/>
        <v>2.0999999999999943</v>
      </c>
      <c r="H22" s="5">
        <f t="shared" si="6"/>
        <v>2.0794000000000068</v>
      </c>
      <c r="I22" s="5">
        <f t="shared" si="6"/>
        <v>1.2574919999999992</v>
      </c>
      <c r="J22" s="5">
        <f t="shared" si="6"/>
        <v>0.79999999999999716</v>
      </c>
      <c r="K22" s="5">
        <f t="shared" si="6"/>
        <v>0</v>
      </c>
      <c r="L22" s="5">
        <f t="shared" si="6"/>
        <v>-0.59999999999999432</v>
      </c>
    </row>
    <row r="23" spans="1:12" x14ac:dyDescent="0.3">
      <c r="A23" t="s">
        <v>46</v>
      </c>
      <c r="B23" s="5">
        <f t="shared" ref="B23:L23" si="7">B22/(B15-B13)*100</f>
        <v>56.786500000000117</v>
      </c>
      <c r="C23" s="5">
        <f t="shared" si="7"/>
        <v>56.786500000000117</v>
      </c>
      <c r="D23" s="5">
        <f t="shared" si="7"/>
        <v>56.786500000000117</v>
      </c>
      <c r="E23" s="5">
        <f t="shared" si="7"/>
        <v>56.786500000000117</v>
      </c>
      <c r="F23" s="5">
        <f t="shared" si="7"/>
        <v>56.28700000000002</v>
      </c>
      <c r="G23" s="5">
        <f t="shared" si="7"/>
        <v>52.499999999999858</v>
      </c>
      <c r="H23" s="5">
        <f t="shared" si="7"/>
        <v>51.98500000000017</v>
      </c>
      <c r="I23" s="5">
        <f t="shared" si="7"/>
        <v>31.437299999999979</v>
      </c>
      <c r="J23" s="5">
        <f t="shared" si="7"/>
        <v>19.999999999999929</v>
      </c>
      <c r="K23" s="5">
        <f t="shared" si="7"/>
        <v>0</v>
      </c>
      <c r="L23" s="5">
        <f t="shared" si="7"/>
        <v>-14.999999999999858</v>
      </c>
    </row>
    <row r="24" spans="1:12" x14ac:dyDescent="0.3">
      <c r="A24" t="s">
        <v>10</v>
      </c>
      <c r="B24" s="5">
        <f t="shared" ref="B24:L24" si="8">100-B23</f>
        <v>43.213499999999883</v>
      </c>
      <c r="C24" s="5">
        <f t="shared" si="8"/>
        <v>43.213499999999883</v>
      </c>
      <c r="D24" s="5">
        <f t="shared" si="8"/>
        <v>43.213499999999883</v>
      </c>
      <c r="E24" s="5">
        <f t="shared" si="8"/>
        <v>43.213499999999883</v>
      </c>
      <c r="F24" s="5">
        <f t="shared" si="8"/>
        <v>43.71299999999998</v>
      </c>
      <c r="G24" s="5">
        <f t="shared" si="8"/>
        <v>47.500000000000142</v>
      </c>
      <c r="H24" s="5">
        <f t="shared" si="8"/>
        <v>48.01499999999983</v>
      </c>
      <c r="I24" s="5">
        <f t="shared" si="8"/>
        <v>68.562700000000021</v>
      </c>
      <c r="J24" s="5">
        <f t="shared" si="8"/>
        <v>80.000000000000071</v>
      </c>
      <c r="K24" s="5">
        <f t="shared" si="8"/>
        <v>100</v>
      </c>
      <c r="L24" s="5">
        <f t="shared" si="8"/>
        <v>114.99999999999986</v>
      </c>
    </row>
    <row r="25" spans="1:12" x14ac:dyDescent="0.3">
      <c r="A25" s="3" t="s">
        <v>30</v>
      </c>
      <c r="B25">
        <f t="shared" ref="B25:L25" si="9">B16/(B15-B13)*100</f>
        <v>0</v>
      </c>
      <c r="C25">
        <f t="shared" si="9"/>
        <v>0</v>
      </c>
      <c r="D25">
        <f t="shared" si="9"/>
        <v>0</v>
      </c>
      <c r="E25">
        <f t="shared" si="9"/>
        <v>0</v>
      </c>
      <c r="F25">
        <f t="shared" si="9"/>
        <v>0</v>
      </c>
      <c r="G25">
        <f t="shared" si="9"/>
        <v>0</v>
      </c>
      <c r="H25">
        <f t="shared" si="9"/>
        <v>0</v>
      </c>
      <c r="I25">
        <f t="shared" si="9"/>
        <v>0</v>
      </c>
      <c r="J25">
        <f t="shared" si="9"/>
        <v>0</v>
      </c>
      <c r="K25">
        <f t="shared" si="9"/>
        <v>0</v>
      </c>
      <c r="L25">
        <f t="shared" si="9"/>
        <v>0</v>
      </c>
    </row>
    <row r="26" spans="1:12" x14ac:dyDescent="0.3">
      <c r="A26" s="3" t="s">
        <v>45</v>
      </c>
      <c r="B26" s="5">
        <f t="shared" ref="B26:L26" si="10">B18/(B15-B13)*100</f>
        <v>43.213499999999996</v>
      </c>
      <c r="C26" s="5">
        <f t="shared" si="10"/>
        <v>43.213499999999996</v>
      </c>
      <c r="D26" s="5">
        <f t="shared" si="10"/>
        <v>43.213499999999996</v>
      </c>
      <c r="E26" s="5">
        <f t="shared" si="10"/>
        <v>43.213499999999996</v>
      </c>
      <c r="F26" s="5">
        <f t="shared" si="10"/>
        <v>43.713000000000001</v>
      </c>
      <c r="G26" s="5">
        <f t="shared" si="10"/>
        <v>47.5</v>
      </c>
      <c r="H26" s="5">
        <f t="shared" si="10"/>
        <v>48.015000000000001</v>
      </c>
      <c r="I26" s="5">
        <f t="shared" si="10"/>
        <v>43.5627</v>
      </c>
      <c r="J26" s="5">
        <f t="shared" si="10"/>
        <v>55.000000000000007</v>
      </c>
      <c r="K26" s="5">
        <f t="shared" si="10"/>
        <v>50</v>
      </c>
      <c r="L26" s="5">
        <f t="shared" si="10"/>
        <v>65</v>
      </c>
    </row>
    <row r="27" spans="1:12" x14ac:dyDescent="0.3">
      <c r="A27" s="3" t="s">
        <v>32</v>
      </c>
      <c r="B27">
        <f t="shared" ref="B27:L27" si="11">B20/(B15-B13)*100</f>
        <v>0</v>
      </c>
      <c r="C27">
        <f t="shared" si="11"/>
        <v>0</v>
      </c>
      <c r="D27">
        <f t="shared" si="11"/>
        <v>0</v>
      </c>
      <c r="E27">
        <f t="shared" si="11"/>
        <v>0</v>
      </c>
      <c r="F27">
        <f t="shared" si="11"/>
        <v>0</v>
      </c>
      <c r="G27">
        <f t="shared" si="11"/>
        <v>0</v>
      </c>
      <c r="H27">
        <f t="shared" si="11"/>
        <v>0</v>
      </c>
      <c r="I27">
        <f t="shared" si="11"/>
        <v>25</v>
      </c>
      <c r="J27">
        <f t="shared" si="11"/>
        <v>25</v>
      </c>
      <c r="K27">
        <f t="shared" si="11"/>
        <v>50</v>
      </c>
      <c r="L27">
        <f t="shared" si="11"/>
        <v>50</v>
      </c>
    </row>
    <row r="29" spans="1:12" x14ac:dyDescent="0.3">
      <c r="A29" t="s">
        <v>48</v>
      </c>
    </row>
    <row r="30" spans="1:12" x14ac:dyDescent="0.3">
      <c r="A30" t="s">
        <v>0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100</v>
      </c>
      <c r="I30">
        <v>100</v>
      </c>
      <c r="J30">
        <v>100</v>
      </c>
      <c r="K30">
        <v>100</v>
      </c>
      <c r="L30">
        <v>100</v>
      </c>
    </row>
    <row r="31" spans="1:12" x14ac:dyDescent="0.3">
      <c r="A31" t="s">
        <v>1</v>
      </c>
      <c r="B31" s="1">
        <v>0.08</v>
      </c>
      <c r="C31" s="1">
        <v>0.08</v>
      </c>
      <c r="D31" s="1">
        <v>0.08</v>
      </c>
      <c r="E31" s="1">
        <v>0.08</v>
      </c>
      <c r="F31" s="1">
        <v>0.08</v>
      </c>
      <c r="G31" s="1">
        <v>0.08</v>
      </c>
      <c r="H31" s="1">
        <v>0.08</v>
      </c>
      <c r="I31" s="1">
        <v>0.08</v>
      </c>
      <c r="J31" s="1">
        <v>0.08</v>
      </c>
      <c r="K31" s="1">
        <v>0.08</v>
      </c>
      <c r="L31" s="1">
        <v>0.08</v>
      </c>
    </row>
    <row r="32" spans="1:12" x14ac:dyDescent="0.3">
      <c r="A32" t="s">
        <v>3</v>
      </c>
      <c r="B32">
        <f t="shared" ref="B32:L32" si="12">B30*(1+B31)</f>
        <v>108</v>
      </c>
      <c r="C32">
        <f t="shared" si="12"/>
        <v>108</v>
      </c>
      <c r="D32">
        <f t="shared" si="12"/>
        <v>108</v>
      </c>
      <c r="E32">
        <f t="shared" si="12"/>
        <v>108</v>
      </c>
      <c r="F32">
        <f t="shared" si="12"/>
        <v>108</v>
      </c>
      <c r="G32">
        <f t="shared" si="12"/>
        <v>108</v>
      </c>
      <c r="H32">
        <f t="shared" si="12"/>
        <v>108</v>
      </c>
      <c r="I32">
        <f t="shared" si="12"/>
        <v>108</v>
      </c>
      <c r="J32">
        <f t="shared" si="12"/>
        <v>108</v>
      </c>
      <c r="K32">
        <f t="shared" si="12"/>
        <v>108</v>
      </c>
      <c r="L32">
        <f t="shared" si="12"/>
        <v>108</v>
      </c>
    </row>
    <row r="33" spans="1:12" x14ac:dyDescent="0.3">
      <c r="A33" t="s">
        <v>2</v>
      </c>
      <c r="B33">
        <f>0</f>
        <v>0</v>
      </c>
      <c r="C33">
        <f>0</f>
        <v>0</v>
      </c>
      <c r="D33">
        <f>0</f>
        <v>0</v>
      </c>
      <c r="E33">
        <f>0</f>
        <v>0</v>
      </c>
      <c r="F33">
        <f>0</f>
        <v>0</v>
      </c>
      <c r="G33">
        <f>0</f>
        <v>0</v>
      </c>
      <c r="H33">
        <f>0</f>
        <v>0</v>
      </c>
      <c r="I33">
        <f>0</f>
        <v>0</v>
      </c>
      <c r="J33">
        <f>0</f>
        <v>0</v>
      </c>
      <c r="K33">
        <f>0</f>
        <v>0</v>
      </c>
      <c r="L33">
        <f>0</f>
        <v>0</v>
      </c>
    </row>
    <row r="34" spans="1:12" x14ac:dyDescent="0.3">
      <c r="A34" t="s">
        <v>4</v>
      </c>
      <c r="B34">
        <f t="shared" ref="B34:L34" si="13">B32-B33</f>
        <v>108</v>
      </c>
      <c r="C34">
        <f t="shared" si="13"/>
        <v>108</v>
      </c>
      <c r="D34">
        <f t="shared" si="13"/>
        <v>108</v>
      </c>
      <c r="E34">
        <f t="shared" si="13"/>
        <v>108</v>
      </c>
      <c r="F34">
        <f t="shared" si="13"/>
        <v>108</v>
      </c>
      <c r="G34">
        <f t="shared" si="13"/>
        <v>108</v>
      </c>
      <c r="H34">
        <f t="shared" si="13"/>
        <v>108</v>
      </c>
      <c r="I34">
        <f t="shared" si="13"/>
        <v>108</v>
      </c>
      <c r="J34">
        <f t="shared" si="13"/>
        <v>108</v>
      </c>
      <c r="K34">
        <f t="shared" si="13"/>
        <v>108</v>
      </c>
      <c r="L34">
        <f t="shared" si="13"/>
        <v>108</v>
      </c>
    </row>
    <row r="35" spans="1:12" x14ac:dyDescent="0.3">
      <c r="A35" t="s">
        <v>43</v>
      </c>
      <c r="B35" s="5">
        <f t="shared" ref="B35:L35" si="14">(B34-B30)*B$3*(1-B$10)</f>
        <v>3.4570799999999999</v>
      </c>
      <c r="C35" s="5">
        <f t="shared" si="14"/>
        <v>3.4570799999999999</v>
      </c>
      <c r="D35" s="5">
        <f t="shared" si="14"/>
        <v>3.4570799999999999</v>
      </c>
      <c r="E35" s="5">
        <f t="shared" si="14"/>
        <v>3.4570799999999999</v>
      </c>
      <c r="F35" s="5">
        <f t="shared" si="14"/>
        <v>3.4970400000000001</v>
      </c>
      <c r="G35" s="5">
        <f t="shared" si="14"/>
        <v>3.8</v>
      </c>
      <c r="H35" s="5">
        <f t="shared" si="14"/>
        <v>3.8412000000000002</v>
      </c>
      <c r="I35" s="5">
        <f t="shared" si="14"/>
        <v>3.4850159999999999</v>
      </c>
      <c r="J35" s="5">
        <f t="shared" si="14"/>
        <v>4.4000000000000004</v>
      </c>
      <c r="K35" s="5">
        <f t="shared" si="14"/>
        <v>4</v>
      </c>
      <c r="L35" s="5">
        <f t="shared" si="14"/>
        <v>5.2</v>
      </c>
    </row>
    <row r="36" spans="1:12" x14ac:dyDescent="0.3">
      <c r="A36" t="s">
        <v>6</v>
      </c>
      <c r="B36" s="5">
        <f t="shared" ref="B36:L36" si="15">B34-B35</f>
        <v>104.54292</v>
      </c>
      <c r="C36" s="5">
        <f t="shared" si="15"/>
        <v>104.54292</v>
      </c>
      <c r="D36" s="5">
        <f t="shared" si="15"/>
        <v>104.54292</v>
      </c>
      <c r="E36" s="5">
        <f t="shared" si="15"/>
        <v>104.54292</v>
      </c>
      <c r="F36" s="5">
        <f t="shared" si="15"/>
        <v>104.50296</v>
      </c>
      <c r="G36" s="5">
        <f t="shared" si="15"/>
        <v>104.2</v>
      </c>
      <c r="H36" s="5">
        <f t="shared" si="15"/>
        <v>104.1588</v>
      </c>
      <c r="I36" s="5">
        <f t="shared" si="15"/>
        <v>104.514984</v>
      </c>
      <c r="J36" s="5">
        <f t="shared" si="15"/>
        <v>103.6</v>
      </c>
      <c r="K36" s="5">
        <f t="shared" si="15"/>
        <v>104</v>
      </c>
      <c r="L36" s="5">
        <f t="shared" si="15"/>
        <v>102.8</v>
      </c>
    </row>
    <row r="37" spans="1:12" x14ac:dyDescent="0.3">
      <c r="A37" t="s">
        <v>7</v>
      </c>
      <c r="B37">
        <f t="shared" ref="B37:L37" si="16">B$7* B30</f>
        <v>0</v>
      </c>
      <c r="C37">
        <f t="shared" si="16"/>
        <v>0</v>
      </c>
      <c r="D37">
        <f t="shared" si="16"/>
        <v>0</v>
      </c>
      <c r="E37">
        <f t="shared" si="16"/>
        <v>0</v>
      </c>
      <c r="F37">
        <f t="shared" si="16"/>
        <v>0</v>
      </c>
      <c r="G37">
        <f t="shared" si="16"/>
        <v>0</v>
      </c>
      <c r="H37">
        <f t="shared" si="16"/>
        <v>0</v>
      </c>
      <c r="I37">
        <f t="shared" si="16"/>
        <v>1</v>
      </c>
      <c r="J37">
        <f t="shared" si="16"/>
        <v>1</v>
      </c>
      <c r="K37">
        <f t="shared" si="16"/>
        <v>2</v>
      </c>
      <c r="L37">
        <f t="shared" si="16"/>
        <v>2</v>
      </c>
    </row>
    <row r="38" spans="1:12" x14ac:dyDescent="0.3">
      <c r="A38" t="s">
        <v>25</v>
      </c>
      <c r="B38" s="5">
        <f t="shared" ref="B38:L38" si="17">B36-B37</f>
        <v>104.54292</v>
      </c>
      <c r="C38" s="5">
        <f t="shared" si="17"/>
        <v>104.54292</v>
      </c>
      <c r="D38" s="5">
        <f t="shared" si="17"/>
        <v>104.54292</v>
      </c>
      <c r="E38" s="5">
        <f t="shared" si="17"/>
        <v>104.54292</v>
      </c>
      <c r="F38" s="5">
        <f t="shared" si="17"/>
        <v>104.50296</v>
      </c>
      <c r="G38" s="5">
        <f t="shared" si="17"/>
        <v>104.2</v>
      </c>
      <c r="H38" s="5">
        <f t="shared" si="17"/>
        <v>104.1588</v>
      </c>
      <c r="I38" s="5">
        <f t="shared" si="17"/>
        <v>103.514984</v>
      </c>
      <c r="J38" s="5">
        <f t="shared" si="17"/>
        <v>102.6</v>
      </c>
      <c r="K38" s="5">
        <f t="shared" si="17"/>
        <v>102</v>
      </c>
      <c r="L38" s="5">
        <f t="shared" si="17"/>
        <v>100.8</v>
      </c>
    </row>
    <row r="39" spans="1:12" x14ac:dyDescent="0.3">
      <c r="A39" t="s">
        <v>8</v>
      </c>
      <c r="B39" s="5">
        <f t="shared" ref="B39:L39" si="18" xml:space="preserve"> ( B38-B30)</f>
        <v>4.5429199999999952</v>
      </c>
      <c r="C39" s="5">
        <f t="shared" si="18"/>
        <v>4.5429199999999952</v>
      </c>
      <c r="D39" s="5">
        <f t="shared" si="18"/>
        <v>4.5429199999999952</v>
      </c>
      <c r="E39" s="5">
        <f t="shared" si="18"/>
        <v>4.5429199999999952</v>
      </c>
      <c r="F39" s="5">
        <f t="shared" si="18"/>
        <v>4.5029600000000016</v>
      </c>
      <c r="G39" s="5">
        <f t="shared" si="18"/>
        <v>4.2000000000000028</v>
      </c>
      <c r="H39" s="5">
        <f t="shared" si="18"/>
        <v>4.1587999999999994</v>
      </c>
      <c r="I39" s="5">
        <f t="shared" si="18"/>
        <v>3.5149839999999983</v>
      </c>
      <c r="J39" s="5">
        <f t="shared" si="18"/>
        <v>2.5999999999999943</v>
      </c>
      <c r="K39" s="5">
        <f t="shared" si="18"/>
        <v>2</v>
      </c>
      <c r="L39" s="5">
        <f t="shared" si="18"/>
        <v>0.79999999999999716</v>
      </c>
    </row>
    <row r="40" spans="1:12" x14ac:dyDescent="0.3">
      <c r="A40" t="s">
        <v>46</v>
      </c>
      <c r="B40" s="5">
        <f t="shared" ref="B40:L40" si="19">B39/(B32-B30)*100</f>
        <v>56.78649999999994</v>
      </c>
      <c r="C40" s="5">
        <f t="shared" si="19"/>
        <v>56.78649999999994</v>
      </c>
      <c r="D40" s="5">
        <f t="shared" si="19"/>
        <v>56.78649999999994</v>
      </c>
      <c r="E40" s="5">
        <f t="shared" si="19"/>
        <v>56.78649999999994</v>
      </c>
      <c r="F40" s="5">
        <f t="shared" si="19"/>
        <v>56.28700000000002</v>
      </c>
      <c r="G40" s="5">
        <f t="shared" si="19"/>
        <v>52.500000000000036</v>
      </c>
      <c r="H40" s="5">
        <f t="shared" si="19"/>
        <v>51.984999999999992</v>
      </c>
      <c r="I40" s="5">
        <f t="shared" si="19"/>
        <v>43.937299999999979</v>
      </c>
      <c r="J40" s="5">
        <f t="shared" si="19"/>
        <v>32.499999999999929</v>
      </c>
      <c r="K40" s="5">
        <f t="shared" si="19"/>
        <v>25</v>
      </c>
      <c r="L40" s="5">
        <f t="shared" si="19"/>
        <v>9.9999999999999645</v>
      </c>
    </row>
    <row r="41" spans="1:12" x14ac:dyDescent="0.3">
      <c r="A41" t="s">
        <v>10</v>
      </c>
      <c r="B41" s="5">
        <f t="shared" ref="B41:L41" si="20">100-B40</f>
        <v>43.21350000000006</v>
      </c>
      <c r="C41" s="5">
        <f t="shared" si="20"/>
        <v>43.21350000000006</v>
      </c>
      <c r="D41" s="5">
        <f t="shared" si="20"/>
        <v>43.21350000000006</v>
      </c>
      <c r="E41" s="5">
        <f t="shared" si="20"/>
        <v>43.21350000000006</v>
      </c>
      <c r="F41" s="5">
        <f t="shared" si="20"/>
        <v>43.71299999999998</v>
      </c>
      <c r="G41" s="5">
        <f t="shared" si="20"/>
        <v>47.499999999999964</v>
      </c>
      <c r="H41" s="5">
        <f t="shared" si="20"/>
        <v>48.015000000000008</v>
      </c>
      <c r="I41" s="5">
        <f t="shared" si="20"/>
        <v>56.062700000000021</v>
      </c>
      <c r="J41" s="5">
        <f t="shared" si="20"/>
        <v>67.500000000000071</v>
      </c>
      <c r="K41" s="5">
        <f t="shared" si="20"/>
        <v>75</v>
      </c>
      <c r="L41" s="5">
        <f t="shared" si="20"/>
        <v>90.000000000000028</v>
      </c>
    </row>
    <row r="42" spans="1:12" x14ac:dyDescent="0.3">
      <c r="A42" s="3" t="s">
        <v>30</v>
      </c>
      <c r="B42">
        <f t="shared" ref="B42:L42" si="21">B33/(B32-B30)*100</f>
        <v>0</v>
      </c>
      <c r="C42">
        <f t="shared" si="21"/>
        <v>0</v>
      </c>
      <c r="D42">
        <f t="shared" si="21"/>
        <v>0</v>
      </c>
      <c r="E42">
        <f t="shared" si="21"/>
        <v>0</v>
      </c>
      <c r="F42">
        <f t="shared" si="21"/>
        <v>0</v>
      </c>
      <c r="G42">
        <f t="shared" si="21"/>
        <v>0</v>
      </c>
      <c r="H42">
        <f t="shared" si="21"/>
        <v>0</v>
      </c>
      <c r="I42">
        <f t="shared" si="21"/>
        <v>0</v>
      </c>
      <c r="J42">
        <f t="shared" si="21"/>
        <v>0</v>
      </c>
      <c r="K42">
        <f t="shared" si="21"/>
        <v>0</v>
      </c>
      <c r="L42">
        <f t="shared" si="21"/>
        <v>0</v>
      </c>
    </row>
    <row r="43" spans="1:12" x14ac:dyDescent="0.3">
      <c r="A43" s="3" t="s">
        <v>45</v>
      </c>
      <c r="B43" s="5">
        <f t="shared" ref="B43:L43" si="22">B35/(B32-B30)*100</f>
        <v>43.213499999999996</v>
      </c>
      <c r="C43" s="5">
        <f t="shared" si="22"/>
        <v>43.213499999999996</v>
      </c>
      <c r="D43" s="5">
        <f t="shared" si="22"/>
        <v>43.213499999999996</v>
      </c>
      <c r="E43" s="5">
        <f t="shared" si="22"/>
        <v>43.213499999999996</v>
      </c>
      <c r="F43" s="5">
        <f t="shared" si="22"/>
        <v>43.713000000000001</v>
      </c>
      <c r="G43" s="5">
        <f t="shared" si="22"/>
        <v>47.5</v>
      </c>
      <c r="H43" s="5">
        <f t="shared" si="22"/>
        <v>48.015000000000001</v>
      </c>
      <c r="I43" s="5">
        <f t="shared" si="22"/>
        <v>43.5627</v>
      </c>
      <c r="J43" s="5">
        <f t="shared" si="22"/>
        <v>55.000000000000007</v>
      </c>
      <c r="K43" s="5">
        <f t="shared" si="22"/>
        <v>50</v>
      </c>
      <c r="L43" s="5">
        <f t="shared" si="22"/>
        <v>65</v>
      </c>
    </row>
    <row r="44" spans="1:12" x14ac:dyDescent="0.3">
      <c r="A44" s="3" t="s">
        <v>32</v>
      </c>
      <c r="B44">
        <f t="shared" ref="B44:L44" si="23">B37/(B32-B30)*100</f>
        <v>0</v>
      </c>
      <c r="C44">
        <f t="shared" si="23"/>
        <v>0</v>
      </c>
      <c r="D44">
        <f t="shared" si="23"/>
        <v>0</v>
      </c>
      <c r="E44">
        <f t="shared" si="23"/>
        <v>0</v>
      </c>
      <c r="F44">
        <f t="shared" si="23"/>
        <v>0</v>
      </c>
      <c r="G44">
        <f t="shared" si="23"/>
        <v>0</v>
      </c>
      <c r="H44">
        <f t="shared" si="23"/>
        <v>0</v>
      </c>
      <c r="I44">
        <f t="shared" si="23"/>
        <v>12.5</v>
      </c>
      <c r="J44">
        <f t="shared" si="23"/>
        <v>12.5</v>
      </c>
      <c r="K44">
        <f t="shared" si="23"/>
        <v>25</v>
      </c>
      <c r="L44">
        <f t="shared" si="23"/>
        <v>25</v>
      </c>
    </row>
    <row r="46" spans="1:12" x14ac:dyDescent="0.3">
      <c r="A46" t="s">
        <v>49</v>
      </c>
    </row>
    <row r="47" spans="1:12" x14ac:dyDescent="0.3">
      <c r="A47" t="s">
        <v>0</v>
      </c>
      <c r="B47">
        <v>100</v>
      </c>
      <c r="C47">
        <v>100</v>
      </c>
      <c r="D47">
        <v>100</v>
      </c>
      <c r="E47">
        <v>100</v>
      </c>
      <c r="F47">
        <v>100</v>
      </c>
      <c r="G47">
        <v>100</v>
      </c>
      <c r="H47">
        <v>100</v>
      </c>
      <c r="I47">
        <v>100</v>
      </c>
      <c r="J47">
        <v>100</v>
      </c>
      <c r="K47">
        <v>100</v>
      </c>
      <c r="L47">
        <v>100</v>
      </c>
    </row>
    <row r="48" spans="1:12" x14ac:dyDescent="0.3">
      <c r="A48" t="s">
        <v>1</v>
      </c>
      <c r="B48" s="1">
        <v>0.12</v>
      </c>
      <c r="C48" s="1">
        <v>0.12</v>
      </c>
      <c r="D48" s="1">
        <v>0.12</v>
      </c>
      <c r="E48" s="1">
        <v>0.12</v>
      </c>
      <c r="F48" s="1">
        <v>0.12</v>
      </c>
      <c r="G48" s="1">
        <v>0.12</v>
      </c>
      <c r="H48" s="1">
        <v>0.12</v>
      </c>
      <c r="I48" s="1">
        <v>0.12</v>
      </c>
      <c r="J48" s="1">
        <v>0.12</v>
      </c>
      <c r="K48" s="1">
        <v>0.12</v>
      </c>
      <c r="L48" s="1">
        <v>0.12</v>
      </c>
    </row>
    <row r="49" spans="1:12" x14ac:dyDescent="0.3">
      <c r="A49" t="s">
        <v>3</v>
      </c>
      <c r="B49">
        <f>B47*(1+B48)</f>
        <v>112.00000000000001</v>
      </c>
      <c r="C49">
        <f>C47*(1+C48)</f>
        <v>112.00000000000001</v>
      </c>
      <c r="D49">
        <f>D47*(1+D48)</f>
        <v>112.00000000000001</v>
      </c>
      <c r="E49">
        <f>E47*(1+E48)</f>
        <v>112.00000000000001</v>
      </c>
      <c r="F49">
        <f t="shared" ref="F49:L49" si="24">F47*(1+F48)</f>
        <v>112.00000000000001</v>
      </c>
      <c r="G49">
        <f t="shared" si="24"/>
        <v>112.00000000000001</v>
      </c>
      <c r="H49">
        <f t="shared" si="24"/>
        <v>112.00000000000001</v>
      </c>
      <c r="I49">
        <f t="shared" si="24"/>
        <v>112.00000000000001</v>
      </c>
      <c r="J49">
        <f t="shared" si="24"/>
        <v>112.00000000000001</v>
      </c>
      <c r="K49">
        <f t="shared" si="24"/>
        <v>112.00000000000001</v>
      </c>
      <c r="L49">
        <f t="shared" si="24"/>
        <v>112.00000000000001</v>
      </c>
    </row>
    <row r="50" spans="1:12" x14ac:dyDescent="0.3">
      <c r="A50" t="s">
        <v>2</v>
      </c>
      <c r="B50">
        <f>0</f>
        <v>0</v>
      </c>
      <c r="C50">
        <f>0</f>
        <v>0</v>
      </c>
      <c r="D50">
        <f>0</f>
        <v>0</v>
      </c>
      <c r="E50">
        <f>0</f>
        <v>0</v>
      </c>
      <c r="F50">
        <f>0</f>
        <v>0</v>
      </c>
      <c r="G50">
        <f>0</f>
        <v>0</v>
      </c>
      <c r="H50">
        <f>0</f>
        <v>0</v>
      </c>
      <c r="I50">
        <f>0</f>
        <v>0</v>
      </c>
      <c r="J50">
        <f>0</f>
        <v>0</v>
      </c>
      <c r="K50">
        <f>0</f>
        <v>0</v>
      </c>
      <c r="L50">
        <f>0</f>
        <v>0</v>
      </c>
    </row>
    <row r="51" spans="1:12" x14ac:dyDescent="0.3">
      <c r="A51" t="s">
        <v>4</v>
      </c>
      <c r="B51">
        <f>B49-B50</f>
        <v>112.00000000000001</v>
      </c>
      <c r="C51">
        <f>C49-C50</f>
        <v>112.00000000000001</v>
      </c>
      <c r="D51">
        <f>D49-D50</f>
        <v>112.00000000000001</v>
      </c>
      <c r="E51">
        <f>E49-E50</f>
        <v>112.00000000000001</v>
      </c>
      <c r="F51">
        <f t="shared" ref="F51:L51" si="25">F49-F50</f>
        <v>112.00000000000001</v>
      </c>
      <c r="G51">
        <f t="shared" si="25"/>
        <v>112.00000000000001</v>
      </c>
      <c r="H51">
        <f t="shared" si="25"/>
        <v>112.00000000000001</v>
      </c>
      <c r="I51">
        <f t="shared" si="25"/>
        <v>112.00000000000001</v>
      </c>
      <c r="J51">
        <f t="shared" si="25"/>
        <v>112.00000000000001</v>
      </c>
      <c r="K51">
        <f t="shared" si="25"/>
        <v>112.00000000000001</v>
      </c>
      <c r="L51">
        <f t="shared" si="25"/>
        <v>112.00000000000001</v>
      </c>
    </row>
    <row r="52" spans="1:12" x14ac:dyDescent="0.3">
      <c r="A52" t="s">
        <v>43</v>
      </c>
      <c r="B52" s="5">
        <f>(B51-B47)*B$3*(1-B$10)</f>
        <v>5.1856200000000054</v>
      </c>
      <c r="C52" s="5">
        <f>(C51-C47)*C$3*(1-C$10)</f>
        <v>5.1856200000000054</v>
      </c>
      <c r="D52" s="5">
        <f>(D51-D47)*D$3*(1-D$10)</f>
        <v>5.1856200000000054</v>
      </c>
      <c r="E52" s="5">
        <f>(E51-E47)*E$3*(1-E$10)</f>
        <v>5.1856200000000054</v>
      </c>
      <c r="F52" s="5">
        <f t="shared" ref="F52:L52" si="26">(F51-F47)*F$3*(1-F$10)</f>
        <v>5.2455600000000064</v>
      </c>
      <c r="G52" s="5">
        <f t="shared" si="26"/>
        <v>5.7000000000000064</v>
      </c>
      <c r="H52" s="5">
        <f t="shared" si="26"/>
        <v>5.7618000000000071</v>
      </c>
      <c r="I52" s="5">
        <f t="shared" si="26"/>
        <v>5.2275240000000061</v>
      </c>
      <c r="J52" s="5">
        <f t="shared" si="26"/>
        <v>6.6000000000000085</v>
      </c>
      <c r="K52" s="5">
        <f t="shared" si="26"/>
        <v>6.0000000000000071</v>
      </c>
      <c r="L52" s="5">
        <f t="shared" si="26"/>
        <v>7.8000000000000096</v>
      </c>
    </row>
    <row r="53" spans="1:12" x14ac:dyDescent="0.3">
      <c r="A53" t="s">
        <v>6</v>
      </c>
      <c r="B53" s="5">
        <f>B51-B52</f>
        <v>106.81438000000001</v>
      </c>
      <c r="C53" s="5">
        <f>C51-C52</f>
        <v>106.81438000000001</v>
      </c>
      <c r="D53" s="5">
        <f>D51-D52</f>
        <v>106.81438000000001</v>
      </c>
      <c r="E53" s="5">
        <f>E51-E52</f>
        <v>106.81438000000001</v>
      </c>
      <c r="F53" s="5">
        <f t="shared" ref="F53:L53" si="27">F51-F52</f>
        <v>106.75444</v>
      </c>
      <c r="G53" s="5">
        <f t="shared" si="27"/>
        <v>106.30000000000001</v>
      </c>
      <c r="H53" s="5">
        <f t="shared" si="27"/>
        <v>106.23820000000001</v>
      </c>
      <c r="I53" s="5">
        <f t="shared" si="27"/>
        <v>106.77247600000001</v>
      </c>
      <c r="J53" s="5">
        <f t="shared" si="27"/>
        <v>105.4</v>
      </c>
      <c r="K53" s="5">
        <f t="shared" si="27"/>
        <v>106</v>
      </c>
      <c r="L53" s="5">
        <f t="shared" si="27"/>
        <v>104.2</v>
      </c>
    </row>
    <row r="54" spans="1:12" x14ac:dyDescent="0.3">
      <c r="A54" t="s">
        <v>7</v>
      </c>
      <c r="B54">
        <f>B$7* B47</f>
        <v>0</v>
      </c>
      <c r="C54">
        <f>C$7* C47</f>
        <v>0</v>
      </c>
      <c r="D54">
        <f>D$7* D47</f>
        <v>0</v>
      </c>
      <c r="E54">
        <f>E$7* E47</f>
        <v>0</v>
      </c>
      <c r="F54">
        <f t="shared" ref="F54:L54" si="28">F$7* F47</f>
        <v>0</v>
      </c>
      <c r="G54">
        <f t="shared" si="28"/>
        <v>0</v>
      </c>
      <c r="H54">
        <f t="shared" si="28"/>
        <v>0</v>
      </c>
      <c r="I54">
        <f t="shared" si="28"/>
        <v>1</v>
      </c>
      <c r="J54">
        <f t="shared" si="28"/>
        <v>1</v>
      </c>
      <c r="K54">
        <f t="shared" si="28"/>
        <v>2</v>
      </c>
      <c r="L54">
        <f t="shared" si="28"/>
        <v>2</v>
      </c>
    </row>
    <row r="55" spans="1:12" x14ac:dyDescent="0.3">
      <c r="A55" t="s">
        <v>25</v>
      </c>
      <c r="B55" s="5">
        <f>B53-B54</f>
        <v>106.81438000000001</v>
      </c>
      <c r="C55" s="5">
        <f>C53-C54</f>
        <v>106.81438000000001</v>
      </c>
      <c r="D55" s="5">
        <f>D53-D54</f>
        <v>106.81438000000001</v>
      </c>
      <c r="E55" s="5">
        <f>E53-E54</f>
        <v>106.81438000000001</v>
      </c>
      <c r="F55" s="5">
        <f t="shared" ref="F55:L55" si="29">F53-F54</f>
        <v>106.75444</v>
      </c>
      <c r="G55" s="5">
        <f t="shared" si="29"/>
        <v>106.30000000000001</v>
      </c>
      <c r="H55" s="5">
        <f t="shared" si="29"/>
        <v>106.23820000000001</v>
      </c>
      <c r="I55" s="5">
        <f t="shared" si="29"/>
        <v>105.77247600000001</v>
      </c>
      <c r="J55" s="5">
        <f t="shared" si="29"/>
        <v>104.4</v>
      </c>
      <c r="K55" s="5">
        <f t="shared" si="29"/>
        <v>104</v>
      </c>
      <c r="L55" s="5">
        <f t="shared" si="29"/>
        <v>102.2</v>
      </c>
    </row>
    <row r="56" spans="1:12" x14ac:dyDescent="0.3">
      <c r="A56" t="s">
        <v>8</v>
      </c>
      <c r="B56" s="5">
        <f xml:space="preserve"> ( B55-B47)</f>
        <v>6.8143800000000141</v>
      </c>
      <c r="C56" s="5">
        <f xml:space="preserve"> ( C55-C47)</f>
        <v>6.8143800000000141</v>
      </c>
      <c r="D56" s="5">
        <f xml:space="preserve"> ( D55-D47)</f>
        <v>6.8143800000000141</v>
      </c>
      <c r="E56" s="5">
        <f xml:space="preserve"> ( E55-E47)</f>
        <v>6.8143800000000141</v>
      </c>
      <c r="F56" s="5">
        <f t="shared" ref="F56:L56" si="30" xml:space="preserve"> ( F55-F47)</f>
        <v>6.7544400000000024</v>
      </c>
      <c r="G56" s="5">
        <f t="shared" si="30"/>
        <v>6.3000000000000114</v>
      </c>
      <c r="H56" s="5">
        <f t="shared" si="30"/>
        <v>6.2382000000000062</v>
      </c>
      <c r="I56" s="5">
        <f t="shared" si="30"/>
        <v>5.7724760000000117</v>
      </c>
      <c r="J56" s="5">
        <f t="shared" si="30"/>
        <v>4.4000000000000057</v>
      </c>
      <c r="K56" s="5">
        <f t="shared" si="30"/>
        <v>4</v>
      </c>
      <c r="L56" s="5">
        <f t="shared" si="30"/>
        <v>2.2000000000000028</v>
      </c>
    </row>
    <row r="57" spans="1:12" x14ac:dyDescent="0.3">
      <c r="A57" t="s">
        <v>46</v>
      </c>
      <c r="B57" s="5">
        <f>B56/(B49-B47)*100</f>
        <v>56.786500000000053</v>
      </c>
      <c r="C57" s="5">
        <f>C56/(C49-C47)*100</f>
        <v>56.786500000000053</v>
      </c>
      <c r="D57" s="5">
        <f>D56/(D49-D47)*100</f>
        <v>56.786500000000053</v>
      </c>
      <c r="E57" s="5">
        <f>E56/(E49-E47)*100</f>
        <v>56.786500000000053</v>
      </c>
      <c r="F57" s="5">
        <f t="shared" ref="F57:L57" si="31">F56/(F49-F47)*100</f>
        <v>56.286999999999956</v>
      </c>
      <c r="G57" s="5">
        <f t="shared" si="31"/>
        <v>52.500000000000036</v>
      </c>
      <c r="H57" s="5">
        <f t="shared" si="31"/>
        <v>51.984999999999992</v>
      </c>
      <c r="I57" s="5">
        <f t="shared" si="31"/>
        <v>48.103966666666707</v>
      </c>
      <c r="J57" s="5">
        <f t="shared" si="31"/>
        <v>36.666666666666671</v>
      </c>
      <c r="K57" s="5">
        <f t="shared" si="31"/>
        <v>33.333333333333293</v>
      </c>
      <c r="L57" s="5">
        <f t="shared" si="31"/>
        <v>18.333333333333336</v>
      </c>
    </row>
    <row r="58" spans="1:12" x14ac:dyDescent="0.3">
      <c r="A58" t="s">
        <v>10</v>
      </c>
      <c r="B58" s="5">
        <f>100-B57</f>
        <v>43.213499999999947</v>
      </c>
      <c r="C58" s="5">
        <f>100-C57</f>
        <v>43.213499999999947</v>
      </c>
      <c r="D58" s="5">
        <f>100-D57</f>
        <v>43.213499999999947</v>
      </c>
      <c r="E58" s="5">
        <f>100-E57</f>
        <v>43.213499999999947</v>
      </c>
      <c r="F58" s="5">
        <f t="shared" ref="F58:L58" si="32">100-F57</f>
        <v>43.713000000000044</v>
      </c>
      <c r="G58" s="5">
        <f t="shared" si="32"/>
        <v>47.499999999999964</v>
      </c>
      <c r="H58" s="5">
        <f t="shared" si="32"/>
        <v>48.015000000000008</v>
      </c>
      <c r="I58" s="5">
        <f t="shared" si="32"/>
        <v>51.896033333333293</v>
      </c>
      <c r="J58" s="5">
        <f t="shared" si="32"/>
        <v>63.333333333333329</v>
      </c>
      <c r="K58" s="5">
        <f t="shared" si="32"/>
        <v>66.666666666666714</v>
      </c>
      <c r="L58" s="5">
        <f t="shared" si="32"/>
        <v>81.666666666666657</v>
      </c>
    </row>
    <row r="59" spans="1:12" x14ac:dyDescent="0.3">
      <c r="A59" s="3" t="s">
        <v>30</v>
      </c>
      <c r="B59">
        <f>B50/(B49-B47)*100</f>
        <v>0</v>
      </c>
      <c r="C59">
        <f>C50/(C49-C47)*100</f>
        <v>0</v>
      </c>
      <c r="D59">
        <f>D50/(D49-D47)*100</f>
        <v>0</v>
      </c>
      <c r="E59">
        <f>E50/(E49-E47)*100</f>
        <v>0</v>
      </c>
      <c r="F59">
        <f t="shared" ref="F59:L59" si="33">F50/(F49-F47)*100</f>
        <v>0</v>
      </c>
      <c r="G59">
        <f t="shared" si="33"/>
        <v>0</v>
      </c>
      <c r="H59">
        <f t="shared" si="33"/>
        <v>0</v>
      </c>
      <c r="I59">
        <f t="shared" si="33"/>
        <v>0</v>
      </c>
      <c r="J59">
        <f t="shared" si="33"/>
        <v>0</v>
      </c>
      <c r="K59">
        <f t="shared" si="33"/>
        <v>0</v>
      </c>
      <c r="L59">
        <f t="shared" si="33"/>
        <v>0</v>
      </c>
    </row>
    <row r="60" spans="1:12" x14ac:dyDescent="0.3">
      <c r="A60" s="3" t="s">
        <v>45</v>
      </c>
      <c r="B60" s="5">
        <f>B52/(B49-B47)*100</f>
        <v>43.213499999999996</v>
      </c>
      <c r="C60" s="5">
        <f>C52/(C49-C47)*100</f>
        <v>43.213499999999996</v>
      </c>
      <c r="D60" s="5">
        <f>D52/(D49-D47)*100</f>
        <v>43.213499999999996</v>
      </c>
      <c r="E60" s="5">
        <f>E52/(E49-E47)*100</f>
        <v>43.213499999999996</v>
      </c>
      <c r="F60" s="5">
        <f t="shared" ref="F60:L60" si="34">F52/(F49-F47)*100</f>
        <v>43.713000000000001</v>
      </c>
      <c r="G60" s="5">
        <f t="shared" si="34"/>
        <v>47.5</v>
      </c>
      <c r="H60" s="5">
        <f t="shared" si="34"/>
        <v>48.015000000000001</v>
      </c>
      <c r="I60" s="5">
        <f t="shared" si="34"/>
        <v>43.5627</v>
      </c>
      <c r="J60" s="5">
        <f t="shared" si="34"/>
        <v>55.000000000000007</v>
      </c>
      <c r="K60" s="5">
        <f t="shared" si="34"/>
        <v>50</v>
      </c>
      <c r="L60" s="5">
        <f t="shared" si="34"/>
        <v>65</v>
      </c>
    </row>
    <row r="61" spans="1:12" x14ac:dyDescent="0.3">
      <c r="A61" s="3" t="s">
        <v>32</v>
      </c>
      <c r="B61" s="5">
        <f>B54/(B49-B47)*100</f>
        <v>0</v>
      </c>
      <c r="C61" s="5">
        <f>C54/(C49-C47)*100</f>
        <v>0</v>
      </c>
      <c r="D61" s="5">
        <f>D54/(D49-D47)*100</f>
        <v>0</v>
      </c>
      <c r="E61" s="5">
        <f>E54/(E49-E47)*100</f>
        <v>0</v>
      </c>
      <c r="F61" s="5">
        <f t="shared" ref="F61:L61" si="35">F54/(F49-F47)*100</f>
        <v>0</v>
      </c>
      <c r="G61" s="5">
        <f t="shared" si="35"/>
        <v>0</v>
      </c>
      <c r="H61" s="5">
        <f t="shared" si="35"/>
        <v>0</v>
      </c>
      <c r="I61" s="5">
        <f t="shared" si="35"/>
        <v>8.3333333333333233</v>
      </c>
      <c r="J61" s="5">
        <f t="shared" si="35"/>
        <v>8.3333333333333233</v>
      </c>
      <c r="K61" s="5">
        <f t="shared" si="35"/>
        <v>16.666666666666647</v>
      </c>
      <c r="L61" s="5">
        <f t="shared" si="35"/>
        <v>16.666666666666647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E3BA-B022-489E-B7A2-0389A9B16116}">
  <sheetPr codeName="Sheet2"/>
  <dimension ref="A1:P61"/>
  <sheetViews>
    <sheetView topLeftCell="A15" workbookViewId="0">
      <selection activeCell="J41" sqref="J41"/>
    </sheetView>
  </sheetViews>
  <sheetFormatPr defaultRowHeight="14.4" x14ac:dyDescent="0.3"/>
  <cols>
    <col min="1" max="1" width="30" customWidth="1"/>
  </cols>
  <sheetData>
    <row r="1" spans="1:16" x14ac:dyDescent="0.3">
      <c r="B1" t="s">
        <v>20</v>
      </c>
      <c r="C1" t="s">
        <v>24</v>
      </c>
      <c r="D1" t="s">
        <v>23</v>
      </c>
      <c r="E1" t="s">
        <v>39</v>
      </c>
      <c r="F1" t="s">
        <v>28</v>
      </c>
      <c r="G1" t="s">
        <v>22</v>
      </c>
      <c r="H1" t="s">
        <v>19</v>
      </c>
      <c r="I1" t="s">
        <v>38</v>
      </c>
      <c r="J1" t="s">
        <v>21</v>
      </c>
      <c r="K1" t="s">
        <v>11</v>
      </c>
      <c r="L1" t="s">
        <v>27</v>
      </c>
      <c r="P1" t="s">
        <v>37</v>
      </c>
    </row>
    <row r="3" spans="1:16" x14ac:dyDescent="0.3">
      <c r="A3" t="s">
        <v>12</v>
      </c>
      <c r="B3" s="2">
        <v>0.495</v>
      </c>
      <c r="C3" s="2">
        <v>0.47499999999999998</v>
      </c>
      <c r="D3" s="2">
        <v>0.48570000000000002</v>
      </c>
      <c r="E3" s="2">
        <v>0.495</v>
      </c>
      <c r="F3" s="2">
        <v>0.495</v>
      </c>
      <c r="G3" s="2">
        <v>0.495</v>
      </c>
      <c r="H3" s="1">
        <v>0.55000000000000004</v>
      </c>
      <c r="I3" s="2">
        <v>0.499</v>
      </c>
      <c r="J3" s="1">
        <v>0.55000000000000004</v>
      </c>
      <c r="K3" s="1">
        <v>0.5</v>
      </c>
      <c r="L3" s="4">
        <v>0.65</v>
      </c>
      <c r="P3" t="s">
        <v>34</v>
      </c>
    </row>
    <row r="4" spans="1:16" x14ac:dyDescent="0.3">
      <c r="A4" t="s">
        <v>13</v>
      </c>
      <c r="B4" s="1">
        <v>0.31</v>
      </c>
      <c r="C4" s="1">
        <v>0.32</v>
      </c>
      <c r="D4" s="2">
        <v>0.30299999999999999</v>
      </c>
      <c r="E4" s="1">
        <v>0.31</v>
      </c>
      <c r="F4" s="1">
        <v>0.31</v>
      </c>
      <c r="G4" s="1">
        <v>0.31</v>
      </c>
      <c r="H4" s="1">
        <v>0.31</v>
      </c>
      <c r="I4" s="2">
        <v>0.29499999999999998</v>
      </c>
      <c r="J4" s="1">
        <v>0.31</v>
      </c>
      <c r="K4" s="1">
        <v>0.35</v>
      </c>
      <c r="L4" s="4">
        <v>0.65</v>
      </c>
      <c r="P4" t="s">
        <v>35</v>
      </c>
    </row>
    <row r="5" spans="1:16" x14ac:dyDescent="0.3">
      <c r="A5" t="s">
        <v>14</v>
      </c>
      <c r="B5" s="1">
        <v>0.36</v>
      </c>
      <c r="C5" s="1">
        <v>0.32</v>
      </c>
      <c r="D5" s="1">
        <f>B5+0.6/0.18/100</f>
        <v>0.39333333333333331</v>
      </c>
      <c r="E5" s="1">
        <f>B5-0.2/0.18/100</f>
        <v>0.34888888888888886</v>
      </c>
      <c r="F5" s="1">
        <v>0.36</v>
      </c>
      <c r="G5" s="1">
        <v>0.36</v>
      </c>
      <c r="H5" s="1">
        <v>0.4</v>
      </c>
      <c r="I5" s="1">
        <v>0.35</v>
      </c>
      <c r="J5" s="1">
        <v>0.55000000000000004</v>
      </c>
      <c r="K5" s="1">
        <v>0.36</v>
      </c>
      <c r="L5" s="4">
        <v>0.65</v>
      </c>
      <c r="P5" t="s">
        <v>40</v>
      </c>
    </row>
    <row r="6" spans="1:16" x14ac:dyDescent="0.3">
      <c r="A6" t="s">
        <v>15</v>
      </c>
      <c r="B6" s="2">
        <v>0.25800000000000001</v>
      </c>
      <c r="C6" s="1">
        <v>0.22</v>
      </c>
      <c r="D6" s="2">
        <v>0.2525</v>
      </c>
      <c r="E6" s="2">
        <v>0.25800000000000001</v>
      </c>
      <c r="F6" s="2">
        <v>0.25800000000000001</v>
      </c>
      <c r="G6" s="2">
        <v>0.25800000000000001</v>
      </c>
      <c r="H6" s="2">
        <v>0.25800000000000001</v>
      </c>
      <c r="I6" s="1">
        <v>0.25</v>
      </c>
      <c r="J6" s="1">
        <v>0.3</v>
      </c>
      <c r="K6" s="1">
        <v>0.27</v>
      </c>
      <c r="L6" s="2">
        <v>0.35799999999999998</v>
      </c>
      <c r="P6" t="s">
        <v>36</v>
      </c>
    </row>
    <row r="7" spans="1:16" x14ac:dyDescent="0.3">
      <c r="A7" t="s">
        <v>16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0.01</v>
      </c>
      <c r="J7" s="1">
        <v>0.01</v>
      </c>
      <c r="K7" s="1">
        <v>0.02</v>
      </c>
      <c r="L7" s="1">
        <v>0.02</v>
      </c>
      <c r="P7" t="s">
        <v>36</v>
      </c>
    </row>
    <row r="8" spans="1:16" x14ac:dyDescent="0.3">
      <c r="A8" t="s">
        <v>17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0.01</v>
      </c>
      <c r="J8" s="1">
        <v>0.01</v>
      </c>
      <c r="K8" s="1">
        <v>0.02</v>
      </c>
      <c r="L8" s="1">
        <v>0.02</v>
      </c>
      <c r="P8" t="s">
        <v>53</v>
      </c>
    </row>
    <row r="9" spans="1:16" x14ac:dyDescent="0.3">
      <c r="A9" t="s">
        <v>18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0.02</v>
      </c>
      <c r="I9" s="1">
        <v>0.01</v>
      </c>
      <c r="J9" s="1">
        <v>0.01</v>
      </c>
      <c r="K9" s="1">
        <v>0.02</v>
      </c>
      <c r="L9" s="1">
        <v>0.05</v>
      </c>
      <c r="P9" t="s">
        <v>33</v>
      </c>
    </row>
    <row r="10" spans="1:16" x14ac:dyDescent="0.3">
      <c r="A10" t="s">
        <v>41</v>
      </c>
      <c r="B10" s="2">
        <v>0.127</v>
      </c>
      <c r="C10" s="1">
        <v>0</v>
      </c>
      <c r="D10" s="1">
        <v>0.1</v>
      </c>
      <c r="E10" s="2">
        <v>0.127</v>
      </c>
      <c r="F10" s="2">
        <v>0.127</v>
      </c>
      <c r="G10" s="2">
        <v>0.127</v>
      </c>
      <c r="H10" s="2">
        <v>0.127</v>
      </c>
      <c r="I10" s="2">
        <v>0.127</v>
      </c>
      <c r="J10" s="1">
        <v>0</v>
      </c>
      <c r="K10" s="1">
        <v>0</v>
      </c>
      <c r="L10" s="1">
        <v>0</v>
      </c>
      <c r="P10" t="s">
        <v>42</v>
      </c>
    </row>
    <row r="12" spans="1:16" x14ac:dyDescent="0.3">
      <c r="A12" t="s">
        <v>54</v>
      </c>
    </row>
    <row r="13" spans="1:16" x14ac:dyDescent="0.3">
      <c r="A13" t="s">
        <v>0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</row>
    <row r="14" spans="1:16" x14ac:dyDescent="0.3">
      <c r="A14" t="s">
        <v>1</v>
      </c>
      <c r="B14" s="1">
        <v>0.04</v>
      </c>
      <c r="C14" s="1">
        <v>0.04</v>
      </c>
      <c r="D14" s="1">
        <v>0.04</v>
      </c>
      <c r="E14" s="1">
        <v>0.04</v>
      </c>
      <c r="F14" s="1">
        <v>0.04</v>
      </c>
      <c r="G14" s="1">
        <v>0.04</v>
      </c>
      <c r="H14" s="1">
        <v>0.04</v>
      </c>
      <c r="I14" s="1">
        <v>0.04</v>
      </c>
      <c r="J14" s="1">
        <v>0.04</v>
      </c>
      <c r="K14" s="1">
        <v>0.04</v>
      </c>
      <c r="L14" s="1">
        <v>0.04</v>
      </c>
    </row>
    <row r="15" spans="1:16" x14ac:dyDescent="0.3">
      <c r="A15" t="s">
        <v>3</v>
      </c>
      <c r="B15">
        <f>B13*(1+B14)</f>
        <v>104</v>
      </c>
      <c r="C15">
        <f>C13*(1+C14)</f>
        <v>104</v>
      </c>
      <c r="D15">
        <f>D13*(1+D14)</f>
        <v>104</v>
      </c>
      <c r="E15">
        <f t="shared" ref="E15:G15" si="0">E13*(1+E14)</f>
        <v>104</v>
      </c>
      <c r="F15">
        <f t="shared" si="0"/>
        <v>104</v>
      </c>
      <c r="G15">
        <f t="shared" si="0"/>
        <v>104</v>
      </c>
      <c r="H15">
        <f>H13*(1+H14)</f>
        <v>104</v>
      </c>
      <c r="I15">
        <f>I13*(1+I14)</f>
        <v>104</v>
      </c>
      <c r="J15">
        <f>J13*(1+J14)</f>
        <v>104</v>
      </c>
      <c r="K15">
        <f t="shared" ref="K15" si="1">K13*(1+K14)</f>
        <v>104</v>
      </c>
      <c r="L15">
        <f t="shared" ref="L15" si="2">L13*(1+L14)</f>
        <v>104</v>
      </c>
    </row>
    <row r="16" spans="1:16" x14ac:dyDescent="0.3">
      <c r="A16" t="s">
        <v>2</v>
      </c>
      <c r="B16">
        <f>B$6*B14*B13</f>
        <v>1.032</v>
      </c>
      <c r="C16">
        <f>C$6*C14*C13</f>
        <v>0.88</v>
      </c>
      <c r="D16">
        <f>D$6*D14*D13</f>
        <v>1.01</v>
      </c>
      <c r="E16">
        <f>E$6*E14*E13</f>
        <v>1.032</v>
      </c>
      <c r="F16">
        <f t="shared" ref="F16" si="3">F$6*F14*F13</f>
        <v>1.032</v>
      </c>
      <c r="G16">
        <f t="shared" ref="G16:L16" si="4">G$6*G14*G13</f>
        <v>1.032</v>
      </c>
      <c r="H16">
        <f t="shared" si="4"/>
        <v>1.032</v>
      </c>
      <c r="I16">
        <f t="shared" si="4"/>
        <v>1</v>
      </c>
      <c r="J16">
        <f t="shared" si="4"/>
        <v>1.2</v>
      </c>
      <c r="K16">
        <f t="shared" si="4"/>
        <v>1.08</v>
      </c>
      <c r="L16">
        <f t="shared" si="4"/>
        <v>1.4319999999999999</v>
      </c>
    </row>
    <row r="17" spans="1:12" x14ac:dyDescent="0.3">
      <c r="A17" t="s">
        <v>4</v>
      </c>
      <c r="B17">
        <f>B15-B16</f>
        <v>102.968</v>
      </c>
      <c r="C17">
        <f>C15-C16</f>
        <v>103.12</v>
      </c>
      <c r="D17">
        <f>D15-D16</f>
        <v>102.99</v>
      </c>
      <c r="E17">
        <f t="shared" ref="E17:G17" si="5">E15-E16</f>
        <v>102.968</v>
      </c>
      <c r="F17">
        <f t="shared" si="5"/>
        <v>102.968</v>
      </c>
      <c r="G17">
        <f t="shared" si="5"/>
        <v>102.968</v>
      </c>
      <c r="H17">
        <f>H15-H16</f>
        <v>102.968</v>
      </c>
      <c r="I17">
        <f>I15-I16</f>
        <v>103</v>
      </c>
      <c r="J17">
        <f>J15-J16</f>
        <v>102.8</v>
      </c>
      <c r="K17">
        <f t="shared" ref="K17" si="6">K15-K16</f>
        <v>102.92</v>
      </c>
      <c r="L17">
        <f t="shared" ref="L17" si="7">L15-L16</f>
        <v>102.568</v>
      </c>
    </row>
    <row r="18" spans="1:12" x14ac:dyDescent="0.3">
      <c r="A18" t="s">
        <v>29</v>
      </c>
      <c r="B18">
        <f>(B17-B13)*B$4</f>
        <v>0.92008000000000112</v>
      </c>
      <c r="C18">
        <f>(C17-C13)*C$4</f>
        <v>0.99840000000000151</v>
      </c>
      <c r="D18">
        <f>(D17-D13)*D$4</f>
        <v>0.90596999999999839</v>
      </c>
      <c r="E18">
        <f>(E17-E13)*E$4</f>
        <v>0.92008000000000112</v>
      </c>
      <c r="F18">
        <f t="shared" ref="F18" si="8">(F17-F13)*F$4</f>
        <v>0.92008000000000112</v>
      </c>
      <c r="G18">
        <f t="shared" ref="G18:L18" si="9">(G17-G13)*G$4</f>
        <v>0.92008000000000112</v>
      </c>
      <c r="H18">
        <f t="shared" si="9"/>
        <v>0.92008000000000112</v>
      </c>
      <c r="I18">
        <f t="shared" si="9"/>
        <v>0.88500000000000001</v>
      </c>
      <c r="J18">
        <f t="shared" si="9"/>
        <v>0.86799999999999911</v>
      </c>
      <c r="K18">
        <f t="shared" si="9"/>
        <v>1.0220000000000005</v>
      </c>
      <c r="L18">
        <f t="shared" si="9"/>
        <v>1.6691999999999987</v>
      </c>
    </row>
    <row r="19" spans="1:12" x14ac:dyDescent="0.3">
      <c r="A19" t="s">
        <v>6</v>
      </c>
      <c r="B19">
        <f>B17-B18</f>
        <v>102.04792</v>
      </c>
      <c r="C19">
        <f>C17-C18</f>
        <v>102.1216</v>
      </c>
      <c r="D19">
        <f>D17-D18</f>
        <v>102.08403</v>
      </c>
      <c r="E19">
        <f t="shared" ref="E19:G19" si="10">E17-E18</f>
        <v>102.04792</v>
      </c>
      <c r="F19">
        <f t="shared" si="10"/>
        <v>102.04792</v>
      </c>
      <c r="G19">
        <f t="shared" si="10"/>
        <v>102.04792</v>
      </c>
      <c r="H19">
        <f>H17-H18</f>
        <v>102.04792</v>
      </c>
      <c r="I19">
        <f>I17-I18</f>
        <v>102.11499999999999</v>
      </c>
      <c r="J19">
        <f>J17-J18</f>
        <v>101.932</v>
      </c>
      <c r="K19">
        <f t="shared" ref="K19" si="11">K17-K18</f>
        <v>101.898</v>
      </c>
      <c r="L19">
        <f t="shared" ref="L19" si="12">L17-L18</f>
        <v>100.89879999999999</v>
      </c>
    </row>
    <row r="20" spans="1:12" x14ac:dyDescent="0.3">
      <c r="A20" t="s">
        <v>7</v>
      </c>
      <c r="B20">
        <f>B$8* B13</f>
        <v>0</v>
      </c>
      <c r="C20">
        <f>C$8* C13</f>
        <v>0</v>
      </c>
      <c r="D20">
        <f>D$8* D13</f>
        <v>0</v>
      </c>
      <c r="E20">
        <f>E$8* E13</f>
        <v>0</v>
      </c>
      <c r="F20">
        <f t="shared" ref="F20" si="13">F$8* F13</f>
        <v>0</v>
      </c>
      <c r="G20">
        <f t="shared" ref="G20:L20" si="14">G$8* G13</f>
        <v>0</v>
      </c>
      <c r="H20">
        <f t="shared" si="14"/>
        <v>0</v>
      </c>
      <c r="I20">
        <f t="shared" si="14"/>
        <v>1</v>
      </c>
      <c r="J20">
        <f t="shared" si="14"/>
        <v>1</v>
      </c>
      <c r="K20">
        <f t="shared" si="14"/>
        <v>2</v>
      </c>
      <c r="L20">
        <f t="shared" si="14"/>
        <v>2</v>
      </c>
    </row>
    <row r="21" spans="1:12" x14ac:dyDescent="0.3">
      <c r="A21" t="s">
        <v>26</v>
      </c>
      <c r="B21">
        <f>B19-B20</f>
        <v>102.04792</v>
      </c>
      <c r="C21">
        <f>C19-C20</f>
        <v>102.1216</v>
      </c>
      <c r="D21">
        <f>D19-D20</f>
        <v>102.08403</v>
      </c>
      <c r="E21">
        <f t="shared" ref="E21:G21" si="15">E19-E20</f>
        <v>102.04792</v>
      </c>
      <c r="F21">
        <f t="shared" si="15"/>
        <v>102.04792</v>
      </c>
      <c r="G21">
        <f t="shared" si="15"/>
        <v>102.04792</v>
      </c>
      <c r="H21">
        <f>H19-H20</f>
        <v>102.04792</v>
      </c>
      <c r="I21">
        <f>I19-I20</f>
        <v>101.11499999999999</v>
      </c>
      <c r="J21">
        <f>J19-J20</f>
        <v>100.932</v>
      </c>
      <c r="K21">
        <f t="shared" ref="K21" si="16">K19-K20</f>
        <v>99.897999999999996</v>
      </c>
      <c r="L21">
        <f t="shared" ref="L21" si="17">L19-L20</f>
        <v>98.898799999999994</v>
      </c>
    </row>
    <row r="22" spans="1:12" x14ac:dyDescent="0.3">
      <c r="A22" t="s">
        <v>8</v>
      </c>
      <c r="B22">
        <f xml:space="preserve"> ( B21-B13)</f>
        <v>2.0479200000000048</v>
      </c>
      <c r="C22">
        <f xml:space="preserve"> ( C21-C13)</f>
        <v>2.1216000000000008</v>
      </c>
      <c r="D22">
        <f xml:space="preserve"> ( D21-D13)</f>
        <v>2.0840299999999985</v>
      </c>
      <c r="E22">
        <f t="shared" ref="E22:G22" si="18" xml:space="preserve"> ( E21-E13)</f>
        <v>2.0479200000000048</v>
      </c>
      <c r="F22">
        <f t="shared" si="18"/>
        <v>2.0479200000000048</v>
      </c>
      <c r="G22">
        <f t="shared" si="18"/>
        <v>2.0479200000000048</v>
      </c>
      <c r="H22">
        <f xml:space="preserve"> ( H21-H13)</f>
        <v>2.0479200000000048</v>
      </c>
      <c r="I22">
        <f xml:space="preserve"> ( I21-I13)</f>
        <v>1.1149999999999949</v>
      </c>
      <c r="J22">
        <f xml:space="preserve"> ( J21-J13)</f>
        <v>0.93200000000000216</v>
      </c>
      <c r="K22">
        <f t="shared" ref="K22" si="19" xml:space="preserve"> ( K21-K13)</f>
        <v>-0.10200000000000387</v>
      </c>
      <c r="L22">
        <f t="shared" ref="L22" si="20" xml:space="preserve"> ( L21-L13)</f>
        <v>-1.1012000000000057</v>
      </c>
    </row>
    <row r="23" spans="1:12" x14ac:dyDescent="0.3">
      <c r="A23" t="s">
        <v>46</v>
      </c>
      <c r="B23">
        <f>B22/(B15-B13)*100</f>
        <v>51.198000000000121</v>
      </c>
      <c r="C23">
        <f t="shared" ref="C23:K23" si="21">C22/(C15-C13)*100</f>
        <v>53.04000000000002</v>
      </c>
      <c r="D23">
        <f>D22/(D15-D13)*100</f>
        <v>52.100749999999962</v>
      </c>
      <c r="E23">
        <f t="shared" si="21"/>
        <v>51.198000000000121</v>
      </c>
      <c r="F23">
        <f t="shared" si="21"/>
        <v>51.198000000000121</v>
      </c>
      <c r="G23">
        <f t="shared" si="21"/>
        <v>51.198000000000121</v>
      </c>
      <c r="H23">
        <f>H22/(H15-H13)*100</f>
        <v>51.198000000000121</v>
      </c>
      <c r="I23">
        <f t="shared" si="21"/>
        <v>27.874999999999872</v>
      </c>
      <c r="J23">
        <f>J22/(J15-J13)*100</f>
        <v>23.300000000000054</v>
      </c>
      <c r="K23">
        <f t="shared" si="21"/>
        <v>-2.5500000000000966</v>
      </c>
      <c r="L23">
        <f>L22/(L15-L13)*100</f>
        <v>-27.530000000000143</v>
      </c>
    </row>
    <row r="24" spans="1:12" x14ac:dyDescent="0.3">
      <c r="A24" t="s">
        <v>10</v>
      </c>
      <c r="B24">
        <f>100-B23</f>
        <v>48.801999999999879</v>
      </c>
      <c r="C24">
        <f>100-C23</f>
        <v>46.95999999999998</v>
      </c>
      <c r="D24">
        <f>100-D23</f>
        <v>47.899250000000038</v>
      </c>
      <c r="E24">
        <f t="shared" ref="E24:G24" si="22">100-E23</f>
        <v>48.801999999999879</v>
      </c>
      <c r="F24">
        <f t="shared" si="22"/>
        <v>48.801999999999879</v>
      </c>
      <c r="G24">
        <f t="shared" si="22"/>
        <v>48.801999999999879</v>
      </c>
      <c r="H24">
        <f>100-H23</f>
        <v>48.801999999999879</v>
      </c>
      <c r="I24">
        <f>100-I23</f>
        <v>72.125000000000128</v>
      </c>
      <c r="J24">
        <f>100-J23</f>
        <v>76.699999999999946</v>
      </c>
      <c r="K24">
        <f t="shared" ref="K24" si="23">100-K23</f>
        <v>102.5500000000001</v>
      </c>
      <c r="L24">
        <f t="shared" ref="L24" si="24">100-L23</f>
        <v>127.53000000000014</v>
      </c>
    </row>
    <row r="25" spans="1:12" x14ac:dyDescent="0.3">
      <c r="A25" s="3" t="s">
        <v>30</v>
      </c>
      <c r="B25">
        <f>B16/(B15-B13)*100</f>
        <v>25.8</v>
      </c>
      <c r="C25">
        <f t="shared" ref="C25:K25" si="25">C16/(C15-C13)*100</f>
        <v>22</v>
      </c>
      <c r="D25">
        <f>D16/(D15-D13)*100</f>
        <v>25.25</v>
      </c>
      <c r="E25">
        <f t="shared" si="25"/>
        <v>25.8</v>
      </c>
      <c r="F25">
        <f t="shared" si="25"/>
        <v>25.8</v>
      </c>
      <c r="G25">
        <f t="shared" si="25"/>
        <v>25.8</v>
      </c>
      <c r="H25">
        <f>H16/(H15-H13)*100</f>
        <v>25.8</v>
      </c>
      <c r="I25">
        <f t="shared" si="25"/>
        <v>25</v>
      </c>
      <c r="J25">
        <f>J16/(J15-J13)*100</f>
        <v>30</v>
      </c>
      <c r="K25">
        <f t="shared" si="25"/>
        <v>27</v>
      </c>
      <c r="L25">
        <f>L16/(L15-L13)*100</f>
        <v>35.799999999999997</v>
      </c>
    </row>
    <row r="26" spans="1:12" x14ac:dyDescent="0.3">
      <c r="A26" s="3" t="s">
        <v>31</v>
      </c>
      <c r="B26">
        <f>B18/(B15-B13)*100</f>
        <v>23.002000000000027</v>
      </c>
      <c r="C26">
        <f t="shared" ref="C26:K26" si="26">C18/(C15-C13)*100</f>
        <v>24.960000000000036</v>
      </c>
      <c r="D26">
        <f>D18/(D15-D13)*100</f>
        <v>22.649249999999959</v>
      </c>
      <c r="E26">
        <f t="shared" si="26"/>
        <v>23.002000000000027</v>
      </c>
      <c r="F26">
        <f t="shared" si="26"/>
        <v>23.002000000000027</v>
      </c>
      <c r="G26">
        <f t="shared" si="26"/>
        <v>23.002000000000027</v>
      </c>
      <c r="H26">
        <f>H18/(H15-H13)*100</f>
        <v>23.002000000000027</v>
      </c>
      <c r="I26">
        <f t="shared" si="26"/>
        <v>22.125</v>
      </c>
      <c r="J26">
        <f>J18/(J15-J13)*100</f>
        <v>21.699999999999978</v>
      </c>
      <c r="K26">
        <f t="shared" si="26"/>
        <v>25.550000000000011</v>
      </c>
      <c r="L26">
        <f>L18/(L15-L13)*100</f>
        <v>41.729999999999968</v>
      </c>
    </row>
    <row r="27" spans="1:12" x14ac:dyDescent="0.3">
      <c r="A27" s="3" t="s">
        <v>32</v>
      </c>
      <c r="B27">
        <f>B20/(B15-B13)*100</f>
        <v>0</v>
      </c>
      <c r="C27">
        <f t="shared" ref="C27:K27" si="27">C20/(C15-C13)*100</f>
        <v>0</v>
      </c>
      <c r="D27">
        <f>D20/(D15-D13)*100</f>
        <v>0</v>
      </c>
      <c r="E27">
        <f t="shared" si="27"/>
        <v>0</v>
      </c>
      <c r="F27">
        <f t="shared" si="27"/>
        <v>0</v>
      </c>
      <c r="G27">
        <f t="shared" si="27"/>
        <v>0</v>
      </c>
      <c r="H27">
        <f>H20/(H15-H13)*100</f>
        <v>0</v>
      </c>
      <c r="I27">
        <f t="shared" si="27"/>
        <v>25</v>
      </c>
      <c r="J27">
        <f>J20/(J15-J13)*100</f>
        <v>25</v>
      </c>
      <c r="K27">
        <f t="shared" si="27"/>
        <v>50</v>
      </c>
      <c r="L27">
        <f>L20/(L15-L13)*100</f>
        <v>50</v>
      </c>
    </row>
    <row r="29" spans="1:12" x14ac:dyDescent="0.3">
      <c r="A29" t="s">
        <v>55</v>
      </c>
    </row>
    <row r="30" spans="1:12" x14ac:dyDescent="0.3">
      <c r="A30" t="s">
        <v>0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100</v>
      </c>
      <c r="I30">
        <v>100</v>
      </c>
      <c r="J30">
        <v>100</v>
      </c>
      <c r="K30">
        <v>100</v>
      </c>
      <c r="L30">
        <v>100</v>
      </c>
    </row>
    <row r="31" spans="1:12" x14ac:dyDescent="0.3">
      <c r="A31" t="s">
        <v>1</v>
      </c>
      <c r="B31" s="1">
        <v>0.08</v>
      </c>
      <c r="C31" s="1">
        <v>0.08</v>
      </c>
      <c r="D31" s="1">
        <v>0.08</v>
      </c>
      <c r="E31" s="1">
        <v>0.08</v>
      </c>
      <c r="F31" s="1">
        <v>0.08</v>
      </c>
      <c r="G31" s="1">
        <v>0.08</v>
      </c>
      <c r="H31" s="1">
        <v>0.08</v>
      </c>
      <c r="I31" s="1">
        <v>0.08</v>
      </c>
      <c r="J31" s="1">
        <v>0.08</v>
      </c>
      <c r="K31" s="1">
        <v>0.08</v>
      </c>
      <c r="L31" s="1">
        <v>0.08</v>
      </c>
    </row>
    <row r="32" spans="1:12" x14ac:dyDescent="0.3">
      <c r="A32" t="s">
        <v>3</v>
      </c>
      <c r="B32">
        <f>B30*(1+B31)</f>
        <v>108</v>
      </c>
      <c r="C32">
        <f>C30*(1+C31)</f>
        <v>108</v>
      </c>
      <c r="D32">
        <f>D30*(1+D31)</f>
        <v>108</v>
      </c>
      <c r="E32">
        <f t="shared" ref="E32:G32" si="28">E30*(1+E31)</f>
        <v>108</v>
      </c>
      <c r="F32">
        <f t="shared" si="28"/>
        <v>108</v>
      </c>
      <c r="G32">
        <f t="shared" si="28"/>
        <v>108</v>
      </c>
      <c r="H32">
        <f>H30*(1+H31)</f>
        <v>108</v>
      </c>
      <c r="I32">
        <f>I30*(1+I31)</f>
        <v>108</v>
      </c>
      <c r="J32">
        <f>J30*(1+J31)</f>
        <v>108</v>
      </c>
      <c r="K32">
        <f t="shared" ref="K32" si="29">K30*(1+K31)</f>
        <v>108</v>
      </c>
      <c r="L32">
        <f t="shared" ref="L32" si="30">L30*(1+L31)</f>
        <v>108</v>
      </c>
    </row>
    <row r="33" spans="1:12" x14ac:dyDescent="0.3">
      <c r="A33" t="s">
        <v>2</v>
      </c>
      <c r="B33">
        <f>B$6*B31*B30</f>
        <v>2.0640000000000001</v>
      </c>
      <c r="C33">
        <f>C$6*C31*C30</f>
        <v>1.76</v>
      </c>
      <c r="D33">
        <f>D$6*D31*D30</f>
        <v>2.02</v>
      </c>
      <c r="E33">
        <f>E$6*E31*E30</f>
        <v>2.0640000000000001</v>
      </c>
      <c r="F33">
        <f t="shared" ref="F33" si="31">F$6*F31*F30</f>
        <v>2.0640000000000001</v>
      </c>
      <c r="G33">
        <f t="shared" ref="G33:L33" si="32">G$6*G31*G30</f>
        <v>2.0640000000000001</v>
      </c>
      <c r="H33">
        <f t="shared" si="32"/>
        <v>2.0640000000000001</v>
      </c>
      <c r="I33">
        <f t="shared" si="32"/>
        <v>2</v>
      </c>
      <c r="J33">
        <f t="shared" si="32"/>
        <v>2.4</v>
      </c>
      <c r="K33">
        <f t="shared" si="32"/>
        <v>2.16</v>
      </c>
      <c r="L33">
        <f t="shared" si="32"/>
        <v>2.8639999999999999</v>
      </c>
    </row>
    <row r="34" spans="1:12" x14ac:dyDescent="0.3">
      <c r="A34" t="s">
        <v>4</v>
      </c>
      <c r="B34">
        <f>B32-B33</f>
        <v>105.93600000000001</v>
      </c>
      <c r="C34">
        <f>C32-C33</f>
        <v>106.24</v>
      </c>
      <c r="D34">
        <f>D32-D33</f>
        <v>105.98</v>
      </c>
      <c r="E34">
        <f t="shared" ref="E34:G34" si="33">E32-E33</f>
        <v>105.93600000000001</v>
      </c>
      <c r="F34">
        <f t="shared" si="33"/>
        <v>105.93600000000001</v>
      </c>
      <c r="G34">
        <f t="shared" si="33"/>
        <v>105.93600000000001</v>
      </c>
      <c r="H34">
        <f>H32-H33</f>
        <v>105.93600000000001</v>
      </c>
      <c r="I34">
        <f>I32-I33</f>
        <v>106</v>
      </c>
      <c r="J34">
        <f>J32-J33</f>
        <v>105.6</v>
      </c>
      <c r="K34">
        <f t="shared" ref="K34" si="34">K32-K33</f>
        <v>105.84</v>
      </c>
      <c r="L34">
        <f t="shared" ref="L34" si="35">L32-L33</f>
        <v>105.136</v>
      </c>
    </row>
    <row r="35" spans="1:12" x14ac:dyDescent="0.3">
      <c r="A35" t="s">
        <v>29</v>
      </c>
      <c r="B35">
        <f>(B34-B30)*B$4</f>
        <v>1.8401600000000022</v>
      </c>
      <c r="C35">
        <f>(C34-C30)*C$4</f>
        <v>1.9967999999999984</v>
      </c>
      <c r="D35">
        <f>(D34-D30)*D$4</f>
        <v>1.8119400000000012</v>
      </c>
      <c r="E35">
        <f>(E34-E30)*E$4</f>
        <v>1.8401600000000022</v>
      </c>
      <c r="F35">
        <f t="shared" ref="F35" si="36">(F34-F30)*F$4</f>
        <v>1.8401600000000022</v>
      </c>
      <c r="G35">
        <f t="shared" ref="G35:L35" si="37">(G34-G30)*G$4</f>
        <v>1.8401600000000022</v>
      </c>
      <c r="H35">
        <f t="shared" si="37"/>
        <v>1.8401600000000022</v>
      </c>
      <c r="I35">
        <f t="shared" si="37"/>
        <v>1.77</v>
      </c>
      <c r="J35">
        <f t="shared" si="37"/>
        <v>1.7359999999999982</v>
      </c>
      <c r="K35">
        <f t="shared" si="37"/>
        <v>2.0440000000000009</v>
      </c>
      <c r="L35">
        <f t="shared" si="37"/>
        <v>3.3383999999999974</v>
      </c>
    </row>
    <row r="36" spans="1:12" x14ac:dyDescent="0.3">
      <c r="A36" t="s">
        <v>6</v>
      </c>
      <c r="B36">
        <f>B34-B35</f>
        <v>104.09584000000001</v>
      </c>
      <c r="C36">
        <f>C34-C35</f>
        <v>104.2432</v>
      </c>
      <c r="D36">
        <f>D34-D35</f>
        <v>104.16806</v>
      </c>
      <c r="E36">
        <f t="shared" ref="E36:G36" si="38">E34-E35</f>
        <v>104.09584000000001</v>
      </c>
      <c r="F36">
        <f t="shared" si="38"/>
        <v>104.09584000000001</v>
      </c>
      <c r="G36">
        <f t="shared" si="38"/>
        <v>104.09584000000001</v>
      </c>
      <c r="H36">
        <f>H34-H35</f>
        <v>104.09584000000001</v>
      </c>
      <c r="I36">
        <f>I34-I35</f>
        <v>104.23</v>
      </c>
      <c r="J36">
        <f>J34-J35</f>
        <v>103.86399999999999</v>
      </c>
      <c r="K36">
        <f t="shared" ref="K36" si="39">K34-K35</f>
        <v>103.79600000000001</v>
      </c>
      <c r="L36">
        <f t="shared" ref="L36" si="40">L34-L35</f>
        <v>101.7976</v>
      </c>
    </row>
    <row r="37" spans="1:12" x14ac:dyDescent="0.3">
      <c r="A37" t="s">
        <v>7</v>
      </c>
      <c r="B37">
        <f>B$8* B30</f>
        <v>0</v>
      </c>
      <c r="C37">
        <f>C$8* C30</f>
        <v>0</v>
      </c>
      <c r="D37">
        <f>D$8* D30</f>
        <v>0</v>
      </c>
      <c r="E37">
        <f>E$8* E30</f>
        <v>0</v>
      </c>
      <c r="F37">
        <f t="shared" ref="F37" si="41">F$8* F30</f>
        <v>0</v>
      </c>
      <c r="G37">
        <f t="shared" ref="G37:L37" si="42">G$8* G30</f>
        <v>0</v>
      </c>
      <c r="H37">
        <f t="shared" si="42"/>
        <v>0</v>
      </c>
      <c r="I37">
        <f t="shared" si="42"/>
        <v>1</v>
      </c>
      <c r="J37">
        <f t="shared" si="42"/>
        <v>1</v>
      </c>
      <c r="K37">
        <f t="shared" si="42"/>
        <v>2</v>
      </c>
      <c r="L37">
        <f t="shared" si="42"/>
        <v>2</v>
      </c>
    </row>
    <row r="38" spans="1:12" x14ac:dyDescent="0.3">
      <c r="A38" t="s">
        <v>26</v>
      </c>
      <c r="B38">
        <f>B36-B37</f>
        <v>104.09584000000001</v>
      </c>
      <c r="C38">
        <f>C36-C37</f>
        <v>104.2432</v>
      </c>
      <c r="D38">
        <f>D36-D37</f>
        <v>104.16806</v>
      </c>
      <c r="E38">
        <f t="shared" ref="E38:G38" si="43">E36-E37</f>
        <v>104.09584000000001</v>
      </c>
      <c r="F38">
        <f t="shared" si="43"/>
        <v>104.09584000000001</v>
      </c>
      <c r="G38">
        <f t="shared" si="43"/>
        <v>104.09584000000001</v>
      </c>
      <c r="H38">
        <f>H36-H37</f>
        <v>104.09584000000001</v>
      </c>
      <c r="I38">
        <f>I36-I37</f>
        <v>103.23</v>
      </c>
      <c r="J38">
        <f>J36-J37</f>
        <v>102.86399999999999</v>
      </c>
      <c r="K38">
        <f t="shared" ref="K38" si="44">K36-K37</f>
        <v>101.79600000000001</v>
      </c>
      <c r="L38">
        <f t="shared" ref="L38" si="45">L36-L37</f>
        <v>99.797600000000003</v>
      </c>
    </row>
    <row r="39" spans="1:12" x14ac:dyDescent="0.3">
      <c r="A39" t="s">
        <v>8</v>
      </c>
      <c r="B39">
        <f xml:space="preserve"> ( B38-B30)</f>
        <v>4.0958400000000097</v>
      </c>
      <c r="C39">
        <f xml:space="preserve"> ( C38-C30)</f>
        <v>4.2432000000000016</v>
      </c>
      <c r="D39">
        <f xml:space="preserve"> ( D38-D30)</f>
        <v>4.168059999999997</v>
      </c>
      <c r="E39">
        <f t="shared" ref="E39:G39" si="46" xml:space="preserve"> ( E38-E30)</f>
        <v>4.0958400000000097</v>
      </c>
      <c r="F39">
        <f t="shared" si="46"/>
        <v>4.0958400000000097</v>
      </c>
      <c r="G39">
        <f t="shared" si="46"/>
        <v>4.0958400000000097</v>
      </c>
      <c r="H39">
        <f xml:space="preserve"> ( H38-H30)</f>
        <v>4.0958400000000097</v>
      </c>
      <c r="I39">
        <f xml:space="preserve"> ( I38-I30)</f>
        <v>3.230000000000004</v>
      </c>
      <c r="J39">
        <f xml:space="preserve"> ( J38-J30)</f>
        <v>2.8639999999999901</v>
      </c>
      <c r="K39">
        <f t="shared" ref="K39" si="47" xml:space="preserve"> ( K38-K30)</f>
        <v>1.7960000000000065</v>
      </c>
      <c r="L39">
        <f t="shared" ref="L39" si="48" xml:space="preserve"> ( L38-L30)</f>
        <v>-0.20239999999999725</v>
      </c>
    </row>
    <row r="40" spans="1:12" x14ac:dyDescent="0.3">
      <c r="A40" t="s">
        <v>9</v>
      </c>
      <c r="B40">
        <f>B39/(B32-B30)*100</f>
        <v>51.198000000000121</v>
      </c>
      <c r="C40">
        <f>C39/(C32-C30)*100</f>
        <v>53.04000000000002</v>
      </c>
      <c r="D40">
        <f>D39/(D32-D30)*100</f>
        <v>52.100749999999962</v>
      </c>
      <c r="E40">
        <f t="shared" ref="E40:G40" si="49">E39/(E32-E30)*100</f>
        <v>51.198000000000121</v>
      </c>
      <c r="F40">
        <f t="shared" si="49"/>
        <v>51.198000000000121</v>
      </c>
      <c r="G40">
        <f t="shared" si="49"/>
        <v>51.198000000000121</v>
      </c>
      <c r="H40">
        <f>H39/(H32-H30)*100</f>
        <v>51.198000000000121</v>
      </c>
      <c r="I40">
        <f>I39/(I32-I30)*100</f>
        <v>40.37500000000005</v>
      </c>
      <c r="J40">
        <f>J39/(J32-J30)*100</f>
        <v>35.799999999999876</v>
      </c>
      <c r="K40">
        <f t="shared" ref="K40" si="50">K39/(K32-K30)*100</f>
        <v>22.450000000000081</v>
      </c>
      <c r="L40">
        <f t="shared" ref="L40" si="51">L39/(L32-L30)*100</f>
        <v>-2.5299999999999656</v>
      </c>
    </row>
    <row r="41" spans="1:12" x14ac:dyDescent="0.3">
      <c r="A41" t="s">
        <v>10</v>
      </c>
      <c r="B41">
        <f>100-B40</f>
        <v>48.801999999999879</v>
      </c>
      <c r="C41">
        <f>100-C40</f>
        <v>46.95999999999998</v>
      </c>
      <c r="D41">
        <f>100-D40</f>
        <v>47.899250000000038</v>
      </c>
      <c r="E41">
        <f t="shared" ref="E41:G41" si="52">100-E40</f>
        <v>48.801999999999879</v>
      </c>
      <c r="F41">
        <f t="shared" si="52"/>
        <v>48.801999999999879</v>
      </c>
      <c r="G41">
        <f t="shared" si="52"/>
        <v>48.801999999999879</v>
      </c>
      <c r="H41">
        <f>100-H40</f>
        <v>48.801999999999879</v>
      </c>
      <c r="I41">
        <f>100-I40</f>
        <v>59.62499999999995</v>
      </c>
      <c r="J41">
        <f>100-J40</f>
        <v>64.200000000000131</v>
      </c>
      <c r="K41">
        <f t="shared" ref="K41" si="53">100-K40</f>
        <v>77.549999999999926</v>
      </c>
      <c r="L41">
        <f t="shared" ref="L41" si="54">100-L40</f>
        <v>102.52999999999997</v>
      </c>
    </row>
    <row r="42" spans="1:12" x14ac:dyDescent="0.3">
      <c r="A42" s="3" t="s">
        <v>30</v>
      </c>
      <c r="B42">
        <f>B33/(B32-B30)*100</f>
        <v>25.8</v>
      </c>
      <c r="C42">
        <f t="shared" ref="C42:K42" si="55">C33/(C32-C30)*100</f>
        <v>22</v>
      </c>
      <c r="D42">
        <f>D33/(D32-D30)*100</f>
        <v>25.25</v>
      </c>
      <c r="E42">
        <f t="shared" si="55"/>
        <v>25.8</v>
      </c>
      <c r="F42">
        <f t="shared" si="55"/>
        <v>25.8</v>
      </c>
      <c r="G42">
        <f t="shared" si="55"/>
        <v>25.8</v>
      </c>
      <c r="H42">
        <f>H33/(H32-H30)*100</f>
        <v>25.8</v>
      </c>
      <c r="I42">
        <f t="shared" si="55"/>
        <v>25</v>
      </c>
      <c r="J42">
        <f>J33/(J32-J30)*100</f>
        <v>30</v>
      </c>
      <c r="K42">
        <f t="shared" si="55"/>
        <v>27</v>
      </c>
      <c r="L42">
        <f>L33/(L32-L30)*100</f>
        <v>35.799999999999997</v>
      </c>
    </row>
    <row r="43" spans="1:12" x14ac:dyDescent="0.3">
      <c r="A43" s="3" t="s">
        <v>31</v>
      </c>
      <c r="B43">
        <f>B35/(B32-B30)*100</f>
        <v>23.002000000000027</v>
      </c>
      <c r="C43">
        <f t="shared" ref="C43:K43" si="56">C35/(C32-C30)*100</f>
        <v>24.95999999999998</v>
      </c>
      <c r="D43">
        <f>D35/(D32-D30)*100</f>
        <v>22.649250000000016</v>
      </c>
      <c r="E43">
        <f t="shared" si="56"/>
        <v>23.002000000000027</v>
      </c>
      <c r="F43">
        <f t="shared" si="56"/>
        <v>23.002000000000027</v>
      </c>
      <c r="G43">
        <f t="shared" si="56"/>
        <v>23.002000000000027</v>
      </c>
      <c r="H43">
        <f>H35/(H32-H30)*100</f>
        <v>23.002000000000027</v>
      </c>
      <c r="I43">
        <f t="shared" si="56"/>
        <v>22.125</v>
      </c>
      <c r="J43">
        <f>J35/(J32-J30)*100</f>
        <v>21.699999999999978</v>
      </c>
      <c r="K43">
        <f t="shared" si="56"/>
        <v>25.550000000000011</v>
      </c>
      <c r="L43">
        <f>L35/(L32-L30)*100</f>
        <v>41.729999999999968</v>
      </c>
    </row>
    <row r="44" spans="1:12" x14ac:dyDescent="0.3">
      <c r="A44" s="3" t="s">
        <v>32</v>
      </c>
      <c r="B44">
        <f>B37/(B32-B30)*100</f>
        <v>0</v>
      </c>
      <c r="C44">
        <f t="shared" ref="C44:K44" si="57">C37/(C32-C30)*100</f>
        <v>0</v>
      </c>
      <c r="D44">
        <f>D37/(D32-D30)*100</f>
        <v>0</v>
      </c>
      <c r="E44">
        <f t="shared" si="57"/>
        <v>0</v>
      </c>
      <c r="F44">
        <f t="shared" si="57"/>
        <v>0</v>
      </c>
      <c r="G44">
        <f t="shared" si="57"/>
        <v>0</v>
      </c>
      <c r="H44">
        <f>H37/(H32-H30)*100</f>
        <v>0</v>
      </c>
      <c r="I44">
        <f t="shared" si="57"/>
        <v>12.5</v>
      </c>
      <c r="J44">
        <f>J37/(J32-J30)*100</f>
        <v>12.5</v>
      </c>
      <c r="K44">
        <f t="shared" si="57"/>
        <v>25</v>
      </c>
      <c r="L44">
        <f>L37/(L32-L30)*100</f>
        <v>25</v>
      </c>
    </row>
    <row r="46" spans="1:12" x14ac:dyDescent="0.3">
      <c r="A46" t="s">
        <v>55</v>
      </c>
    </row>
    <row r="47" spans="1:12" x14ac:dyDescent="0.3">
      <c r="A47" t="s">
        <v>0</v>
      </c>
      <c r="B47">
        <v>100</v>
      </c>
      <c r="C47">
        <v>100</v>
      </c>
      <c r="D47">
        <v>100</v>
      </c>
      <c r="E47">
        <v>100</v>
      </c>
      <c r="F47">
        <v>100</v>
      </c>
      <c r="G47">
        <v>100</v>
      </c>
      <c r="H47">
        <v>100</v>
      </c>
      <c r="I47">
        <v>100</v>
      </c>
      <c r="J47">
        <v>100</v>
      </c>
      <c r="K47">
        <v>100</v>
      </c>
      <c r="L47">
        <v>100</v>
      </c>
    </row>
    <row r="48" spans="1:12" x14ac:dyDescent="0.3">
      <c r="A48" t="s">
        <v>1</v>
      </c>
      <c r="B48" s="1">
        <v>0.12</v>
      </c>
      <c r="C48" s="1">
        <v>0.12</v>
      </c>
      <c r="D48" s="1">
        <v>0.12</v>
      </c>
      <c r="E48" s="1">
        <v>0.12</v>
      </c>
      <c r="F48" s="1">
        <v>0.12</v>
      </c>
      <c r="G48" s="1">
        <v>0.12</v>
      </c>
      <c r="H48" s="1">
        <v>0.12</v>
      </c>
      <c r="I48" s="1">
        <v>0.12</v>
      </c>
      <c r="J48" s="1">
        <v>0.12</v>
      </c>
      <c r="K48" s="1">
        <v>0.12</v>
      </c>
      <c r="L48" s="1">
        <v>0.12</v>
      </c>
    </row>
    <row r="49" spans="1:12" x14ac:dyDescent="0.3">
      <c r="A49" t="s">
        <v>3</v>
      </c>
      <c r="B49">
        <f>B47*(1+B48)</f>
        <v>112.00000000000001</v>
      </c>
      <c r="C49">
        <f>C47*(1+C48)</f>
        <v>112.00000000000001</v>
      </c>
      <c r="D49">
        <f>D47*(1+D48)</f>
        <v>112.00000000000001</v>
      </c>
      <c r="E49">
        <f t="shared" ref="E49:G49" si="58">E47*(1+E48)</f>
        <v>112.00000000000001</v>
      </c>
      <c r="F49">
        <f t="shared" si="58"/>
        <v>112.00000000000001</v>
      </c>
      <c r="G49">
        <f t="shared" si="58"/>
        <v>112.00000000000001</v>
      </c>
      <c r="H49">
        <f>H47*(1+H48)</f>
        <v>112.00000000000001</v>
      </c>
      <c r="I49">
        <f>I47*(1+I48)</f>
        <v>112.00000000000001</v>
      </c>
      <c r="J49">
        <f>J47*(1+J48)</f>
        <v>112.00000000000001</v>
      </c>
      <c r="K49">
        <f t="shared" ref="K49" si="59">K47*(1+K48)</f>
        <v>112.00000000000001</v>
      </c>
      <c r="L49">
        <f t="shared" ref="L49" si="60">L47*(1+L48)</f>
        <v>112.00000000000001</v>
      </c>
    </row>
    <row r="50" spans="1:12" x14ac:dyDescent="0.3">
      <c r="A50" t="s">
        <v>2</v>
      </c>
      <c r="B50">
        <f>B$6*B48*B47</f>
        <v>3.0960000000000001</v>
      </c>
      <c r="C50">
        <f>C$6*C48*C47</f>
        <v>2.64</v>
      </c>
      <c r="D50">
        <f>D$6*D48*D47</f>
        <v>3.0300000000000002</v>
      </c>
      <c r="E50">
        <f>E$6*E48*E47</f>
        <v>3.0960000000000001</v>
      </c>
      <c r="F50">
        <f t="shared" ref="F50" si="61">F$6*F48*F47</f>
        <v>3.0960000000000001</v>
      </c>
      <c r="G50">
        <f t="shared" ref="G50:L50" si="62">G$6*G48*G47</f>
        <v>3.0960000000000001</v>
      </c>
      <c r="H50">
        <f t="shared" si="62"/>
        <v>3.0960000000000001</v>
      </c>
      <c r="I50">
        <f t="shared" si="62"/>
        <v>3</v>
      </c>
      <c r="J50">
        <f t="shared" si="62"/>
        <v>3.5999999999999996</v>
      </c>
      <c r="K50">
        <f t="shared" si="62"/>
        <v>3.2399999999999998</v>
      </c>
      <c r="L50">
        <f t="shared" si="62"/>
        <v>4.2959999999999994</v>
      </c>
    </row>
    <row r="51" spans="1:12" x14ac:dyDescent="0.3">
      <c r="A51" t="s">
        <v>4</v>
      </c>
      <c r="B51">
        <f>B49-B50</f>
        <v>108.90400000000001</v>
      </c>
      <c r="C51">
        <f>C49-C50</f>
        <v>109.36000000000001</v>
      </c>
      <c r="D51">
        <f>D49-D50</f>
        <v>108.97000000000001</v>
      </c>
      <c r="E51">
        <f t="shared" ref="E51:G51" si="63">E49-E50</f>
        <v>108.90400000000001</v>
      </c>
      <c r="F51">
        <f t="shared" si="63"/>
        <v>108.90400000000001</v>
      </c>
      <c r="G51">
        <f t="shared" si="63"/>
        <v>108.90400000000001</v>
      </c>
      <c r="H51">
        <f>H49-H50</f>
        <v>108.90400000000001</v>
      </c>
      <c r="I51">
        <f>I49-I50</f>
        <v>109.00000000000001</v>
      </c>
      <c r="J51">
        <f>J49-J50</f>
        <v>108.40000000000002</v>
      </c>
      <c r="K51">
        <f t="shared" ref="K51" si="64">K49-K50</f>
        <v>108.76000000000002</v>
      </c>
      <c r="L51">
        <f t="shared" ref="L51" si="65">L49-L50</f>
        <v>107.70400000000001</v>
      </c>
    </row>
    <row r="52" spans="1:12" x14ac:dyDescent="0.3">
      <c r="A52" t="s">
        <v>29</v>
      </c>
      <c r="B52">
        <f>(B51-B47)*B$4</f>
        <v>2.7602400000000031</v>
      </c>
      <c r="C52">
        <f>(C51-C47)*C$4</f>
        <v>2.9952000000000045</v>
      </c>
      <c r="D52">
        <f>(D51-D47)*D$4</f>
        <v>2.7179100000000038</v>
      </c>
      <c r="E52">
        <f>(E51-E47)*E$4</f>
        <v>2.7602400000000031</v>
      </c>
      <c r="F52">
        <f t="shared" ref="F52" si="66">(F51-F47)*F$4</f>
        <v>2.7602400000000031</v>
      </c>
      <c r="G52">
        <f t="shared" ref="G52:L52" si="67">(G51-G47)*G$4</f>
        <v>2.7602400000000031</v>
      </c>
      <c r="H52">
        <f t="shared" si="67"/>
        <v>2.7602400000000031</v>
      </c>
      <c r="I52">
        <f t="shared" si="67"/>
        <v>2.6550000000000042</v>
      </c>
      <c r="J52">
        <f t="shared" si="67"/>
        <v>2.6040000000000063</v>
      </c>
      <c r="K52">
        <f t="shared" si="67"/>
        <v>3.0660000000000065</v>
      </c>
      <c r="L52">
        <f t="shared" si="67"/>
        <v>5.0076000000000054</v>
      </c>
    </row>
    <row r="53" spans="1:12" x14ac:dyDescent="0.3">
      <c r="A53" t="s">
        <v>6</v>
      </c>
      <c r="B53">
        <f>B51-B52</f>
        <v>106.14376000000001</v>
      </c>
      <c r="C53">
        <f>C51-C52</f>
        <v>106.3648</v>
      </c>
      <c r="D53">
        <f>D51-D52</f>
        <v>106.25209000000001</v>
      </c>
      <c r="E53">
        <f t="shared" ref="E53:G53" si="68">E51-E52</f>
        <v>106.14376000000001</v>
      </c>
      <c r="F53">
        <f t="shared" si="68"/>
        <v>106.14376000000001</v>
      </c>
      <c r="G53">
        <f t="shared" si="68"/>
        <v>106.14376000000001</v>
      </c>
      <c r="H53">
        <f>H51-H52</f>
        <v>106.14376000000001</v>
      </c>
      <c r="I53">
        <f>I51-I52</f>
        <v>106.34500000000001</v>
      </c>
      <c r="J53">
        <f>J51-J52</f>
        <v>105.79600000000002</v>
      </c>
      <c r="K53">
        <f t="shared" ref="K53" si="69">K51-K52</f>
        <v>105.69400000000002</v>
      </c>
      <c r="L53">
        <f t="shared" ref="L53" si="70">L51-L52</f>
        <v>102.6964</v>
      </c>
    </row>
    <row r="54" spans="1:12" x14ac:dyDescent="0.3">
      <c r="A54" t="s">
        <v>7</v>
      </c>
      <c r="B54">
        <f>B$8* B47</f>
        <v>0</v>
      </c>
      <c r="C54">
        <f>C$8* C47</f>
        <v>0</v>
      </c>
      <c r="D54">
        <f>D$8* D47</f>
        <v>0</v>
      </c>
      <c r="E54">
        <f>E$8* E47</f>
        <v>0</v>
      </c>
      <c r="F54">
        <f t="shared" ref="F54" si="71">F$8* F47</f>
        <v>0</v>
      </c>
      <c r="G54">
        <f t="shared" ref="G54:L54" si="72">G$8* G47</f>
        <v>0</v>
      </c>
      <c r="H54">
        <f t="shared" si="72"/>
        <v>0</v>
      </c>
      <c r="I54">
        <f t="shared" si="72"/>
        <v>1</v>
      </c>
      <c r="J54">
        <f t="shared" si="72"/>
        <v>1</v>
      </c>
      <c r="K54">
        <f t="shared" si="72"/>
        <v>2</v>
      </c>
      <c r="L54">
        <f t="shared" si="72"/>
        <v>2</v>
      </c>
    </row>
    <row r="55" spans="1:12" x14ac:dyDescent="0.3">
      <c r="A55" t="s">
        <v>26</v>
      </c>
      <c r="B55">
        <f>B53-B54</f>
        <v>106.14376000000001</v>
      </c>
      <c r="C55">
        <f>C53-C54</f>
        <v>106.3648</v>
      </c>
      <c r="D55">
        <f>D53-D54</f>
        <v>106.25209000000001</v>
      </c>
      <c r="E55">
        <f t="shared" ref="E55:G55" si="73">E53-E54</f>
        <v>106.14376000000001</v>
      </c>
      <c r="F55">
        <f t="shared" si="73"/>
        <v>106.14376000000001</v>
      </c>
      <c r="G55">
        <f t="shared" si="73"/>
        <v>106.14376000000001</v>
      </c>
      <c r="H55">
        <f>H53-H54</f>
        <v>106.14376000000001</v>
      </c>
      <c r="I55">
        <f>I53-I54</f>
        <v>105.34500000000001</v>
      </c>
      <c r="J55">
        <f>J53-J54</f>
        <v>104.79600000000002</v>
      </c>
      <c r="K55">
        <f t="shared" ref="K55" si="74">K53-K54</f>
        <v>103.69400000000002</v>
      </c>
      <c r="L55">
        <f t="shared" ref="L55" si="75">L53-L54</f>
        <v>100.6964</v>
      </c>
    </row>
    <row r="56" spans="1:12" x14ac:dyDescent="0.3">
      <c r="A56" t="s">
        <v>8</v>
      </c>
      <c r="B56">
        <f xml:space="preserve"> ( B55-B47)</f>
        <v>6.1437600000000145</v>
      </c>
      <c r="C56">
        <f xml:space="preserve"> ( C55-C47)</f>
        <v>6.3648000000000025</v>
      </c>
      <c r="D56">
        <f xml:space="preserve"> ( D55-D47)</f>
        <v>6.2520900000000097</v>
      </c>
      <c r="E56">
        <f t="shared" ref="E56:G56" si="76" xml:space="preserve"> ( E55-E47)</f>
        <v>6.1437600000000145</v>
      </c>
      <c r="F56">
        <f t="shared" si="76"/>
        <v>6.1437600000000145</v>
      </c>
      <c r="G56">
        <f t="shared" si="76"/>
        <v>6.1437600000000145</v>
      </c>
      <c r="H56">
        <f xml:space="preserve"> ( H55-H47)</f>
        <v>6.1437600000000145</v>
      </c>
      <c r="I56">
        <f xml:space="preserve"> ( I55-I47)</f>
        <v>5.3450000000000131</v>
      </c>
      <c r="J56">
        <f xml:space="preserve"> ( J55-J47)</f>
        <v>4.7960000000000207</v>
      </c>
      <c r="K56">
        <f t="shared" ref="K56" si="77" xml:space="preserve"> ( K55-K47)</f>
        <v>3.6940000000000168</v>
      </c>
      <c r="L56">
        <f t="shared" ref="L56" si="78" xml:space="preserve"> ( L55-L47)</f>
        <v>0.69639999999999702</v>
      </c>
    </row>
    <row r="57" spans="1:12" x14ac:dyDescent="0.3">
      <c r="A57" t="s">
        <v>9</v>
      </c>
      <c r="B57">
        <f>B56/(B49-B47)*100</f>
        <v>51.198000000000064</v>
      </c>
      <c r="C57">
        <f>C56/(C49-C47)*100</f>
        <v>53.039999999999957</v>
      </c>
      <c r="D57">
        <f>D56/(D49-D47)*100</f>
        <v>52.100750000000019</v>
      </c>
      <c r="E57">
        <f t="shared" ref="E57:G57" si="79">E56/(E49-E47)*100</f>
        <v>51.198000000000064</v>
      </c>
      <c r="F57">
        <f t="shared" si="79"/>
        <v>51.198000000000064</v>
      </c>
      <c r="G57">
        <f t="shared" si="79"/>
        <v>51.198000000000064</v>
      </c>
      <c r="H57">
        <f>H56/(H49-H47)*100</f>
        <v>51.198000000000064</v>
      </c>
      <c r="I57">
        <f>I56/(I49-I47)*100</f>
        <v>44.541666666666721</v>
      </c>
      <c r="J57">
        <f>J56/(J49-J47)*100</f>
        <v>39.966666666666789</v>
      </c>
      <c r="K57">
        <f t="shared" ref="K57" si="80">K56/(K49-K47)*100</f>
        <v>30.783333333333434</v>
      </c>
      <c r="L57">
        <f t="shared" ref="L57" si="81">L56/(L49-L47)*100</f>
        <v>5.8033333333333017</v>
      </c>
    </row>
    <row r="58" spans="1:12" x14ac:dyDescent="0.3">
      <c r="A58" t="s">
        <v>10</v>
      </c>
      <c r="B58">
        <f>100-B57</f>
        <v>48.801999999999936</v>
      </c>
      <c r="C58">
        <f>100-C57</f>
        <v>46.960000000000043</v>
      </c>
      <c r="D58">
        <f>100-D57</f>
        <v>47.899249999999981</v>
      </c>
      <c r="E58">
        <f t="shared" ref="E58:G58" si="82">100-E57</f>
        <v>48.801999999999936</v>
      </c>
      <c r="F58">
        <f t="shared" si="82"/>
        <v>48.801999999999936</v>
      </c>
      <c r="G58">
        <f t="shared" si="82"/>
        <v>48.801999999999936</v>
      </c>
      <c r="H58">
        <f>100-H57</f>
        <v>48.801999999999936</v>
      </c>
      <c r="I58">
        <f>100-I57</f>
        <v>55.458333333333279</v>
      </c>
      <c r="J58">
        <f>100-J57</f>
        <v>60.033333333333211</v>
      </c>
      <c r="K58">
        <f t="shared" ref="K58" si="83">100-K57</f>
        <v>69.216666666666569</v>
      </c>
      <c r="L58">
        <f t="shared" ref="L58" si="84">100-L57</f>
        <v>94.196666666666701</v>
      </c>
    </row>
    <row r="59" spans="1:12" x14ac:dyDescent="0.3">
      <c r="A59" s="3" t="s">
        <v>30</v>
      </c>
      <c r="B59">
        <f>B50/(B49-B47)*100</f>
        <v>25.799999999999969</v>
      </c>
      <c r="C59">
        <f t="shared" ref="C59:K59" si="85">C50/(C49-C47)*100</f>
        <v>21.999999999999975</v>
      </c>
      <c r="D59">
        <f>D50/(D49-D47)*100</f>
        <v>25.249999999999972</v>
      </c>
      <c r="E59">
        <f t="shared" si="85"/>
        <v>25.799999999999969</v>
      </c>
      <c r="F59">
        <f t="shared" si="85"/>
        <v>25.799999999999969</v>
      </c>
      <c r="G59">
        <f t="shared" si="85"/>
        <v>25.799999999999969</v>
      </c>
      <c r="H59">
        <f>H50/(H49-H47)*100</f>
        <v>25.799999999999969</v>
      </c>
      <c r="I59">
        <f t="shared" si="85"/>
        <v>24.999999999999968</v>
      </c>
      <c r="J59">
        <f>J50/(J49-J47)*100</f>
        <v>29.999999999999961</v>
      </c>
      <c r="K59">
        <f t="shared" si="85"/>
        <v>26.999999999999968</v>
      </c>
      <c r="L59">
        <f>L50/(L49-L47)*100</f>
        <v>35.799999999999955</v>
      </c>
    </row>
    <row r="60" spans="1:12" x14ac:dyDescent="0.3">
      <c r="A60" s="3" t="s">
        <v>31</v>
      </c>
      <c r="B60">
        <f>B52/(B49-B47)*100</f>
        <v>23.001999999999999</v>
      </c>
      <c r="C60">
        <f t="shared" ref="C60:K60" si="86">C52/(C49-C47)*100</f>
        <v>24.960000000000008</v>
      </c>
      <c r="D60">
        <f>D52/(D49-D47)*100</f>
        <v>22.649250000000006</v>
      </c>
      <c r="E60">
        <f t="shared" si="86"/>
        <v>23.001999999999999</v>
      </c>
      <c r="F60">
        <f t="shared" si="86"/>
        <v>23.001999999999999</v>
      </c>
      <c r="G60">
        <f t="shared" si="86"/>
        <v>23.001999999999999</v>
      </c>
      <c r="H60">
        <f>H52/(H49-H47)*100</f>
        <v>23.001999999999999</v>
      </c>
      <c r="I60">
        <f t="shared" si="86"/>
        <v>22.125000000000007</v>
      </c>
      <c r="J60">
        <f>J52/(J49-J47)*100</f>
        <v>21.700000000000028</v>
      </c>
      <c r="K60">
        <f t="shared" si="86"/>
        <v>25.550000000000022</v>
      </c>
      <c r="L60">
        <f>L52/(L49-L47)*100</f>
        <v>41.73</v>
      </c>
    </row>
    <row r="61" spans="1:12" x14ac:dyDescent="0.3">
      <c r="A61" s="3" t="s">
        <v>32</v>
      </c>
      <c r="B61">
        <f>B54/(B49-B47)*100</f>
        <v>0</v>
      </c>
      <c r="C61">
        <f t="shared" ref="C61:K61" si="87">C54/(C49-C47)*100</f>
        <v>0</v>
      </c>
      <c r="D61">
        <f>D54/(D49-D47)*100</f>
        <v>0</v>
      </c>
      <c r="E61">
        <f t="shared" si="87"/>
        <v>0</v>
      </c>
      <c r="F61">
        <f t="shared" si="87"/>
        <v>0</v>
      </c>
      <c r="G61">
        <f t="shared" si="87"/>
        <v>0</v>
      </c>
      <c r="H61">
        <f>H54/(H49-H47)*100</f>
        <v>0</v>
      </c>
      <c r="I61">
        <f t="shared" si="87"/>
        <v>8.3333333333333233</v>
      </c>
      <c r="J61">
        <f>J54/(J49-J47)*100</f>
        <v>8.3333333333333233</v>
      </c>
      <c r="K61">
        <f t="shared" si="87"/>
        <v>16.666666666666647</v>
      </c>
      <c r="L61">
        <f>L54/(L49-L47)*100</f>
        <v>16.666666666666647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E400-B81B-4A0B-B47A-AAB676903F7E}">
  <sheetPr codeName="Sheet4"/>
  <dimension ref="A1:N61"/>
  <sheetViews>
    <sheetView tabSelected="1" topLeftCell="A20" workbookViewId="0">
      <selection activeCell="J41" sqref="J41"/>
    </sheetView>
  </sheetViews>
  <sheetFormatPr defaultRowHeight="14.4" x14ac:dyDescent="0.3"/>
  <cols>
    <col min="1" max="1" width="30" customWidth="1"/>
  </cols>
  <sheetData>
    <row r="1" spans="1:14" x14ac:dyDescent="0.3">
      <c r="B1" t="s">
        <v>20</v>
      </c>
      <c r="C1" t="s">
        <v>24</v>
      </c>
      <c r="D1" t="s">
        <v>39</v>
      </c>
      <c r="E1" t="s">
        <v>28</v>
      </c>
      <c r="F1" t="s">
        <v>22</v>
      </c>
      <c r="G1" t="s">
        <v>23</v>
      </c>
      <c r="H1" t="s">
        <v>38</v>
      </c>
      <c r="I1" t="s">
        <v>11</v>
      </c>
      <c r="J1" t="s">
        <v>19</v>
      </c>
      <c r="K1" t="s">
        <v>21</v>
      </c>
      <c r="L1" t="s">
        <v>27</v>
      </c>
      <c r="N1" t="s">
        <v>37</v>
      </c>
    </row>
    <row r="3" spans="1:14" x14ac:dyDescent="0.3">
      <c r="A3" t="s">
        <v>12</v>
      </c>
      <c r="B3" s="2">
        <v>0.495</v>
      </c>
      <c r="C3" s="2">
        <v>0.47499999999999998</v>
      </c>
      <c r="D3" s="2">
        <v>0.495</v>
      </c>
      <c r="E3" s="2">
        <v>0.495</v>
      </c>
      <c r="F3" s="2">
        <v>0.495</v>
      </c>
      <c r="G3" s="2">
        <v>0.48570000000000002</v>
      </c>
      <c r="H3" s="2">
        <v>0.499</v>
      </c>
      <c r="I3" s="1">
        <v>0.5</v>
      </c>
      <c r="J3" s="1">
        <v>0.55000000000000004</v>
      </c>
      <c r="K3" s="1">
        <v>0.55000000000000004</v>
      </c>
      <c r="L3" s="4">
        <v>0.65</v>
      </c>
      <c r="N3" t="s">
        <v>34</v>
      </c>
    </row>
    <row r="4" spans="1:14" x14ac:dyDescent="0.3">
      <c r="A4" t="s">
        <v>13</v>
      </c>
      <c r="B4" s="1">
        <v>0.31</v>
      </c>
      <c r="C4" s="1">
        <v>0.32</v>
      </c>
      <c r="D4" s="1">
        <v>0.31</v>
      </c>
      <c r="E4" s="1">
        <v>0.31</v>
      </c>
      <c r="F4" s="1">
        <v>0.31</v>
      </c>
      <c r="G4" s="2">
        <v>0.30299999999999999</v>
      </c>
      <c r="H4" s="2">
        <v>0.29499999999999998</v>
      </c>
      <c r="I4" s="1">
        <v>0.35</v>
      </c>
      <c r="J4" s="1">
        <v>0.31</v>
      </c>
      <c r="K4" s="1">
        <v>0.31</v>
      </c>
      <c r="L4" s="4">
        <v>0.65</v>
      </c>
      <c r="N4" t="s">
        <v>35</v>
      </c>
    </row>
    <row r="5" spans="1:14" x14ac:dyDescent="0.3">
      <c r="A5" t="s">
        <v>14</v>
      </c>
      <c r="B5" s="1">
        <v>0.36</v>
      </c>
      <c r="C5" s="1">
        <v>0.32</v>
      </c>
      <c r="D5" s="1">
        <f>B5-0.2/0.18/100</f>
        <v>0.34888888888888886</v>
      </c>
      <c r="E5" s="1">
        <v>0.36</v>
      </c>
      <c r="F5" s="1">
        <v>0.36</v>
      </c>
      <c r="G5" s="1">
        <f>B5+0.6/0.18/100</f>
        <v>0.39333333333333331</v>
      </c>
      <c r="H5" s="1">
        <v>0.35</v>
      </c>
      <c r="I5" s="1">
        <v>0.36</v>
      </c>
      <c r="J5" s="1">
        <v>0.4</v>
      </c>
      <c r="K5" s="1">
        <v>0.55000000000000004</v>
      </c>
      <c r="L5" s="4">
        <v>0.65</v>
      </c>
      <c r="N5" t="s">
        <v>40</v>
      </c>
    </row>
    <row r="6" spans="1:14" x14ac:dyDescent="0.3">
      <c r="A6" t="s">
        <v>15</v>
      </c>
      <c r="B6" s="2">
        <v>0.25800000000000001</v>
      </c>
      <c r="C6" s="1">
        <v>0.22</v>
      </c>
      <c r="D6" s="2">
        <v>0.25800000000000001</v>
      </c>
      <c r="E6" s="2">
        <v>0.25800000000000001</v>
      </c>
      <c r="F6" s="2">
        <v>0.25800000000000001</v>
      </c>
      <c r="G6" s="2">
        <v>0.2525</v>
      </c>
      <c r="H6" s="1">
        <v>0.25</v>
      </c>
      <c r="I6" s="1">
        <v>0.27</v>
      </c>
      <c r="J6" s="2">
        <v>0.25800000000000001</v>
      </c>
      <c r="K6" s="1">
        <v>0.3</v>
      </c>
      <c r="L6" s="2">
        <v>0.35799999999999998</v>
      </c>
      <c r="N6" t="s">
        <v>36</v>
      </c>
    </row>
    <row r="7" spans="1:14" x14ac:dyDescent="0.3">
      <c r="A7" t="s">
        <v>16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0.01</v>
      </c>
      <c r="I7" s="1">
        <v>0.02</v>
      </c>
      <c r="J7" s="1">
        <v>0</v>
      </c>
      <c r="K7" s="1">
        <v>0.01</v>
      </c>
      <c r="L7" s="1">
        <v>0.02</v>
      </c>
      <c r="N7" t="s">
        <v>36</v>
      </c>
    </row>
    <row r="8" spans="1:14" x14ac:dyDescent="0.3">
      <c r="A8" t="s">
        <v>17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0.01</v>
      </c>
      <c r="I8" s="1">
        <v>0.02</v>
      </c>
      <c r="J8" s="1">
        <v>0</v>
      </c>
      <c r="K8" s="1">
        <v>0.01</v>
      </c>
      <c r="L8" s="1">
        <v>0.02</v>
      </c>
      <c r="N8" t="s">
        <v>53</v>
      </c>
    </row>
    <row r="9" spans="1:14" x14ac:dyDescent="0.3">
      <c r="A9" t="s">
        <v>18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0.01</v>
      </c>
      <c r="I9" s="1">
        <v>0.02</v>
      </c>
      <c r="J9" s="1">
        <v>0.02</v>
      </c>
      <c r="K9" s="1">
        <v>0.01</v>
      </c>
      <c r="L9" s="1">
        <v>0.05</v>
      </c>
      <c r="N9" t="s">
        <v>33</v>
      </c>
    </row>
    <row r="10" spans="1:14" x14ac:dyDescent="0.3">
      <c r="A10" t="s">
        <v>41</v>
      </c>
      <c r="B10" s="2">
        <v>0.127</v>
      </c>
      <c r="C10" s="1">
        <v>0</v>
      </c>
      <c r="D10" s="2">
        <v>0.127</v>
      </c>
      <c r="E10" s="2">
        <v>0.127</v>
      </c>
      <c r="F10" s="2">
        <v>0.127</v>
      </c>
      <c r="G10" s="1">
        <v>0.1</v>
      </c>
      <c r="H10" s="2">
        <v>0.127</v>
      </c>
      <c r="I10" s="1">
        <v>0</v>
      </c>
      <c r="J10" s="2">
        <v>0.127</v>
      </c>
      <c r="K10" s="1">
        <v>0</v>
      </c>
      <c r="L10" s="1">
        <v>0</v>
      </c>
      <c r="N10" t="s">
        <v>42</v>
      </c>
    </row>
    <row r="12" spans="1:14" x14ac:dyDescent="0.3">
      <c r="A12" t="s">
        <v>50</v>
      </c>
    </row>
    <row r="13" spans="1:14" x14ac:dyDescent="0.3">
      <c r="A13" t="s">
        <v>0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</row>
    <row r="14" spans="1:14" x14ac:dyDescent="0.3">
      <c r="A14" t="s">
        <v>1</v>
      </c>
      <c r="B14" s="1">
        <v>0.04</v>
      </c>
      <c r="C14" s="1">
        <v>0.04</v>
      </c>
      <c r="D14" s="1">
        <v>0.04</v>
      </c>
      <c r="E14" s="1">
        <v>0.04</v>
      </c>
      <c r="F14" s="1">
        <v>0.04</v>
      </c>
      <c r="G14" s="1">
        <v>0.04</v>
      </c>
      <c r="H14" s="1">
        <v>0.04</v>
      </c>
      <c r="I14" s="1">
        <v>0.04</v>
      </c>
      <c r="J14" s="1">
        <v>0.04</v>
      </c>
      <c r="K14" s="1">
        <v>0.04</v>
      </c>
      <c r="L14" s="1">
        <v>0.04</v>
      </c>
    </row>
    <row r="15" spans="1:14" x14ac:dyDescent="0.3">
      <c r="A15" t="s">
        <v>3</v>
      </c>
      <c r="B15">
        <f>B13*(1+B14)</f>
        <v>104</v>
      </c>
      <c r="C15">
        <f t="shared" ref="C15" si="0">C13*(1+C14)</f>
        <v>104</v>
      </c>
      <c r="D15">
        <f>D13*(1+D14)</f>
        <v>104</v>
      </c>
      <c r="E15">
        <f t="shared" ref="E15" si="1">E13*(1+E14)</f>
        <v>104</v>
      </c>
      <c r="F15">
        <f>F13*(1+F14)</f>
        <v>104</v>
      </c>
      <c r="G15">
        <f>G13*(1+G14)</f>
        <v>104</v>
      </c>
      <c r="H15">
        <f t="shared" ref="H15" si="2">H13*(1+H14)</f>
        <v>104</v>
      </c>
      <c r="I15">
        <f>I13*(1+I14)</f>
        <v>104</v>
      </c>
      <c r="J15">
        <f>J13*(1+J14)</f>
        <v>104</v>
      </c>
      <c r="K15">
        <f>K13*(1+K14)</f>
        <v>104</v>
      </c>
      <c r="L15">
        <f t="shared" ref="L15" si="3">L13*(1+L14)</f>
        <v>104</v>
      </c>
    </row>
    <row r="16" spans="1:14" x14ac:dyDescent="0.3">
      <c r="A16" t="s">
        <v>2</v>
      </c>
      <c r="B16">
        <f>B$6*B14*B13</f>
        <v>1.032</v>
      </c>
      <c r="C16">
        <f>C$6*C14*C13</f>
        <v>0.88</v>
      </c>
      <c r="D16">
        <f>D$6*D14*D13</f>
        <v>1.032</v>
      </c>
      <c r="E16">
        <f t="shared" ref="E16" si="4">E$6*E14*E13</f>
        <v>1.032</v>
      </c>
      <c r="F16">
        <f t="shared" ref="F16:L16" si="5">F$6*F14*F13</f>
        <v>1.032</v>
      </c>
      <c r="G16">
        <f t="shared" si="5"/>
        <v>1.01</v>
      </c>
      <c r="H16">
        <f t="shared" si="5"/>
        <v>1</v>
      </c>
      <c r="I16">
        <f t="shared" si="5"/>
        <v>1.08</v>
      </c>
      <c r="J16">
        <f t="shared" si="5"/>
        <v>1.032</v>
      </c>
      <c r="K16">
        <f t="shared" si="5"/>
        <v>1.2</v>
      </c>
      <c r="L16">
        <f t="shared" si="5"/>
        <v>1.4319999999999999</v>
      </c>
    </row>
    <row r="17" spans="1:12" x14ac:dyDescent="0.3">
      <c r="A17" t="s">
        <v>4</v>
      </c>
      <c r="B17">
        <f>B15-B16</f>
        <v>102.968</v>
      </c>
      <c r="C17">
        <f t="shared" ref="C17" si="6">C15-C16</f>
        <v>103.12</v>
      </c>
      <c r="D17">
        <f>D15-D16</f>
        <v>102.968</v>
      </c>
      <c r="E17">
        <f t="shared" ref="E17" si="7">E15-E16</f>
        <v>102.968</v>
      </c>
      <c r="F17">
        <f>F15-F16</f>
        <v>102.968</v>
      </c>
      <c r="G17">
        <f>G15-G16</f>
        <v>102.99</v>
      </c>
      <c r="H17">
        <f t="shared" ref="H17" si="8">H15-H16</f>
        <v>103</v>
      </c>
      <c r="I17">
        <f>I15-I16</f>
        <v>102.92</v>
      </c>
      <c r="J17">
        <f>J15-J16</f>
        <v>102.968</v>
      </c>
      <c r="K17">
        <f>K15-K16</f>
        <v>102.8</v>
      </c>
      <c r="L17">
        <f t="shared" ref="L17" si="9">L15-L16</f>
        <v>102.568</v>
      </c>
    </row>
    <row r="18" spans="1:12" x14ac:dyDescent="0.3">
      <c r="A18" t="s">
        <v>5</v>
      </c>
      <c r="B18">
        <f>(B17-B13)*B$5</f>
        <v>1.0684800000000012</v>
      </c>
      <c r="C18">
        <f>(C17-C13)*C$5</f>
        <v>0.99840000000000151</v>
      </c>
      <c r="D18">
        <f>(D17-D13)*D$5</f>
        <v>1.0355022222222234</v>
      </c>
      <c r="E18">
        <f t="shared" ref="E18" si="10">(E17-E13)*E$5</f>
        <v>1.0684800000000012</v>
      </c>
      <c r="F18">
        <f t="shared" ref="F18:L18" si="11">(F17-F13)*F$5</f>
        <v>1.0684800000000012</v>
      </c>
      <c r="G18">
        <f t="shared" si="11"/>
        <v>1.1760666666666646</v>
      </c>
      <c r="H18">
        <f t="shared" si="11"/>
        <v>1.0499999999999998</v>
      </c>
      <c r="I18">
        <f t="shared" si="11"/>
        <v>1.0512000000000006</v>
      </c>
      <c r="J18">
        <f t="shared" si="11"/>
        <v>1.1872000000000014</v>
      </c>
      <c r="K18">
        <f t="shared" si="11"/>
        <v>1.5399999999999985</v>
      </c>
      <c r="L18">
        <f t="shared" si="11"/>
        <v>1.6691999999999987</v>
      </c>
    </row>
    <row r="19" spans="1:12" x14ac:dyDescent="0.3">
      <c r="A19" t="s">
        <v>6</v>
      </c>
      <c r="B19">
        <f>B17-B18</f>
        <v>101.89952</v>
      </c>
      <c r="C19">
        <f t="shared" ref="C19" si="12">C17-C18</f>
        <v>102.1216</v>
      </c>
      <c r="D19">
        <f>D17-D18</f>
        <v>101.93249777777778</v>
      </c>
      <c r="E19">
        <f t="shared" ref="E19" si="13">E17-E18</f>
        <v>101.89952</v>
      </c>
      <c r="F19">
        <f>F17-F18</f>
        <v>101.89952</v>
      </c>
      <c r="G19">
        <f>G17-G18</f>
        <v>101.81393333333332</v>
      </c>
      <c r="H19">
        <f t="shared" ref="H19" si="14">H17-H18</f>
        <v>101.95</v>
      </c>
      <c r="I19">
        <f>I17-I18</f>
        <v>101.86880000000001</v>
      </c>
      <c r="J19">
        <f>J17-J18</f>
        <v>101.7808</v>
      </c>
      <c r="K19">
        <f>K17-K18</f>
        <v>101.26</v>
      </c>
      <c r="L19">
        <f t="shared" ref="L19" si="15">L17-L18</f>
        <v>100.89879999999999</v>
      </c>
    </row>
    <row r="20" spans="1:12" x14ac:dyDescent="0.3">
      <c r="A20" t="s">
        <v>7</v>
      </c>
      <c r="B20">
        <f>B$9* B13</f>
        <v>0</v>
      </c>
      <c r="C20">
        <f>C$9* C13</f>
        <v>0</v>
      </c>
      <c r="D20">
        <f>D$9* D13</f>
        <v>0</v>
      </c>
      <c r="E20">
        <f t="shared" ref="E20" si="16">E$9* E13</f>
        <v>0</v>
      </c>
      <c r="F20">
        <f t="shared" ref="F20:L20" si="17">F$9* F13</f>
        <v>0</v>
      </c>
      <c r="G20">
        <f t="shared" si="17"/>
        <v>0</v>
      </c>
      <c r="H20">
        <f t="shared" si="17"/>
        <v>1</v>
      </c>
      <c r="I20">
        <f t="shared" si="17"/>
        <v>2</v>
      </c>
      <c r="J20">
        <f t="shared" si="17"/>
        <v>2</v>
      </c>
      <c r="K20">
        <f t="shared" si="17"/>
        <v>1</v>
      </c>
      <c r="L20">
        <f t="shared" si="17"/>
        <v>5</v>
      </c>
    </row>
    <row r="21" spans="1:12" x14ac:dyDescent="0.3">
      <c r="A21" t="s">
        <v>26</v>
      </c>
      <c r="B21">
        <f>B19-B20</f>
        <v>101.89952</v>
      </c>
      <c r="C21">
        <f t="shared" ref="C21" si="18">C19-C20</f>
        <v>102.1216</v>
      </c>
      <c r="D21">
        <f>D19-D20</f>
        <v>101.93249777777778</v>
      </c>
      <c r="E21">
        <f t="shared" ref="E21" si="19">E19-E20</f>
        <v>101.89952</v>
      </c>
      <c r="F21">
        <f>F19-F20</f>
        <v>101.89952</v>
      </c>
      <c r="G21">
        <f>G19-G20</f>
        <v>101.81393333333332</v>
      </c>
      <c r="H21">
        <f t="shared" ref="H21" si="20">H19-H20</f>
        <v>100.95</v>
      </c>
      <c r="I21">
        <f>I19-I20</f>
        <v>99.868800000000007</v>
      </c>
      <c r="J21">
        <f>J19-J20</f>
        <v>99.780799999999999</v>
      </c>
      <c r="K21">
        <f>K19-K20</f>
        <v>100.26</v>
      </c>
      <c r="L21">
        <f t="shared" ref="L21" si="21">L19-L20</f>
        <v>95.898799999999994</v>
      </c>
    </row>
    <row r="22" spans="1:12" x14ac:dyDescent="0.3">
      <c r="A22" t="s">
        <v>8</v>
      </c>
      <c r="B22">
        <f xml:space="preserve"> ( B21-B13)</f>
        <v>1.8995199999999954</v>
      </c>
      <c r="C22">
        <f t="shared" ref="C22" si="22" xml:space="preserve"> ( C21-C13)</f>
        <v>2.1216000000000008</v>
      </c>
      <c r="D22">
        <f xml:space="preserve"> ( D21-D13)</f>
        <v>1.9324977777777832</v>
      </c>
      <c r="E22">
        <f t="shared" ref="E22" si="23" xml:space="preserve"> ( E21-E13)</f>
        <v>1.8995199999999954</v>
      </c>
      <c r="F22">
        <f xml:space="preserve"> ( F21-F13)</f>
        <v>1.8995199999999954</v>
      </c>
      <c r="G22">
        <f xml:space="preserve"> ( G21-G13)</f>
        <v>1.8139333333333241</v>
      </c>
      <c r="H22">
        <f t="shared" ref="H22" si="24" xml:space="preserve"> ( H21-H13)</f>
        <v>0.95000000000000284</v>
      </c>
      <c r="I22">
        <f xml:space="preserve"> ( I21-I13)</f>
        <v>-0.13119999999999266</v>
      </c>
      <c r="J22">
        <f xml:space="preserve"> ( J21-J13)</f>
        <v>-0.21920000000000073</v>
      </c>
      <c r="K22">
        <f xml:space="preserve"> ( K21-K13)</f>
        <v>0.26000000000000512</v>
      </c>
      <c r="L22">
        <f t="shared" ref="L22" si="25" xml:space="preserve"> ( L21-L13)</f>
        <v>-4.1012000000000057</v>
      </c>
    </row>
    <row r="23" spans="1:12" x14ac:dyDescent="0.3">
      <c r="A23" t="s">
        <v>9</v>
      </c>
      <c r="B23">
        <f>B22/(B15-B13)*100</f>
        <v>47.487999999999886</v>
      </c>
      <c r="C23">
        <f t="shared" ref="C23" si="26">C22/(C15-C13)*100</f>
        <v>53.04000000000002</v>
      </c>
      <c r="D23">
        <f>D22/(D15-D13)*100</f>
        <v>48.31244444444458</v>
      </c>
      <c r="E23">
        <f t="shared" ref="E23" si="27">E22/(E15-E13)*100</f>
        <v>47.487999999999886</v>
      </c>
      <c r="F23">
        <f>F22/(F15-F13)*100</f>
        <v>47.487999999999886</v>
      </c>
      <c r="G23">
        <f>G22/(G15-G13)*100</f>
        <v>45.348333333333102</v>
      </c>
      <c r="H23">
        <f t="shared" ref="H23" si="28">H22/(H15-H13)*100</f>
        <v>23.750000000000071</v>
      </c>
      <c r="I23">
        <f>I22/(I15-I13)*100</f>
        <v>-3.2799999999998164</v>
      </c>
      <c r="J23">
        <f>J22/(J15-J13)*100</f>
        <v>-5.4800000000000182</v>
      </c>
      <c r="K23">
        <f>K22/(K15-K13)*100</f>
        <v>6.5000000000001279</v>
      </c>
      <c r="L23">
        <f t="shared" ref="L23" si="29">L22/(L15-L13)*100</f>
        <v>-102.53000000000014</v>
      </c>
    </row>
    <row r="24" spans="1:12" x14ac:dyDescent="0.3">
      <c r="A24" t="s">
        <v>10</v>
      </c>
      <c r="B24">
        <f>100-B23</f>
        <v>52.512000000000114</v>
      </c>
      <c r="C24">
        <f t="shared" ref="C24" si="30">100-C23</f>
        <v>46.95999999999998</v>
      </c>
      <c r="D24">
        <f>100-D23</f>
        <v>51.68755555555542</v>
      </c>
      <c r="E24">
        <f t="shared" ref="E24" si="31">100-E23</f>
        <v>52.512000000000114</v>
      </c>
      <c r="F24">
        <f>100-F23</f>
        <v>52.512000000000114</v>
      </c>
      <c r="G24">
        <f>100-G23</f>
        <v>54.651666666666898</v>
      </c>
      <c r="H24">
        <f t="shared" ref="H24" si="32">100-H23</f>
        <v>76.249999999999929</v>
      </c>
      <c r="I24">
        <f>100-I23</f>
        <v>103.27999999999982</v>
      </c>
      <c r="J24">
        <f>100-J23</f>
        <v>105.48000000000002</v>
      </c>
      <c r="K24">
        <f>100-K23</f>
        <v>93.499999999999872</v>
      </c>
      <c r="L24">
        <f t="shared" ref="L24" si="33">100-L23</f>
        <v>202.53000000000014</v>
      </c>
    </row>
    <row r="25" spans="1:12" x14ac:dyDescent="0.3">
      <c r="A25" s="3" t="s">
        <v>30</v>
      </c>
      <c r="B25">
        <f>B16/(B15-B13)*100</f>
        <v>25.8</v>
      </c>
      <c r="C25">
        <f t="shared" ref="C25:L25" si="34">C16/(C15-C13)*100</f>
        <v>22</v>
      </c>
      <c r="D25">
        <f t="shared" si="34"/>
        <v>25.8</v>
      </c>
      <c r="E25">
        <f t="shared" si="34"/>
        <v>25.8</v>
      </c>
      <c r="F25">
        <f t="shared" si="34"/>
        <v>25.8</v>
      </c>
      <c r="G25">
        <f t="shared" si="34"/>
        <v>25.25</v>
      </c>
      <c r="H25">
        <f t="shared" si="34"/>
        <v>25</v>
      </c>
      <c r="I25">
        <f t="shared" si="34"/>
        <v>27</v>
      </c>
      <c r="J25">
        <f t="shared" si="34"/>
        <v>25.8</v>
      </c>
      <c r="K25">
        <f t="shared" si="34"/>
        <v>30</v>
      </c>
      <c r="L25">
        <f t="shared" si="34"/>
        <v>35.799999999999997</v>
      </c>
    </row>
    <row r="26" spans="1:12" x14ac:dyDescent="0.3">
      <c r="A26" s="3" t="s">
        <v>31</v>
      </c>
      <c r="B26">
        <f>B18/(B15-B13)*100</f>
        <v>26.712000000000032</v>
      </c>
      <c r="C26">
        <f t="shared" ref="C26:L26" si="35">C18/(C15-C13)*100</f>
        <v>24.960000000000036</v>
      </c>
      <c r="D26">
        <f t="shared" si="35"/>
        <v>25.887555555555586</v>
      </c>
      <c r="E26">
        <f t="shared" si="35"/>
        <v>26.712000000000032</v>
      </c>
      <c r="F26">
        <f t="shared" si="35"/>
        <v>26.712000000000032</v>
      </c>
      <c r="G26">
        <f t="shared" si="35"/>
        <v>29.401666666666614</v>
      </c>
      <c r="H26">
        <f t="shared" si="35"/>
        <v>26.249999999999996</v>
      </c>
      <c r="I26">
        <f t="shared" si="35"/>
        <v>26.280000000000015</v>
      </c>
      <c r="J26">
        <f t="shared" si="35"/>
        <v>29.680000000000035</v>
      </c>
      <c r="K26">
        <f t="shared" si="35"/>
        <v>38.499999999999964</v>
      </c>
      <c r="L26">
        <f t="shared" si="35"/>
        <v>41.729999999999968</v>
      </c>
    </row>
    <row r="27" spans="1:12" x14ac:dyDescent="0.3">
      <c r="A27" s="3" t="s">
        <v>32</v>
      </c>
      <c r="B27">
        <f>B20/(B15-B13)*100</f>
        <v>0</v>
      </c>
      <c r="C27">
        <f t="shared" ref="C27:L27" si="36">C20/(C15-C13)*100</f>
        <v>0</v>
      </c>
      <c r="D27">
        <f t="shared" si="36"/>
        <v>0</v>
      </c>
      <c r="E27">
        <f t="shared" si="36"/>
        <v>0</v>
      </c>
      <c r="F27">
        <f t="shared" si="36"/>
        <v>0</v>
      </c>
      <c r="G27">
        <f t="shared" si="36"/>
        <v>0</v>
      </c>
      <c r="H27">
        <f t="shared" si="36"/>
        <v>25</v>
      </c>
      <c r="I27">
        <f t="shared" si="36"/>
        <v>50</v>
      </c>
      <c r="J27">
        <f t="shared" si="36"/>
        <v>50</v>
      </c>
      <c r="K27">
        <f t="shared" si="36"/>
        <v>25</v>
      </c>
      <c r="L27">
        <f t="shared" si="36"/>
        <v>125</v>
      </c>
    </row>
    <row r="29" spans="1:12" x14ac:dyDescent="0.3">
      <c r="A29" t="s">
        <v>51</v>
      </c>
    </row>
    <row r="30" spans="1:12" x14ac:dyDescent="0.3">
      <c r="A30" t="s">
        <v>0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100</v>
      </c>
      <c r="I30">
        <v>100</v>
      </c>
      <c r="J30">
        <v>100</v>
      </c>
      <c r="K30">
        <v>100</v>
      </c>
      <c r="L30">
        <v>100</v>
      </c>
    </row>
    <row r="31" spans="1:12" x14ac:dyDescent="0.3">
      <c r="A31" t="s">
        <v>1</v>
      </c>
      <c r="B31" s="1">
        <v>0.08</v>
      </c>
      <c r="C31" s="1">
        <v>0.08</v>
      </c>
      <c r="D31" s="1">
        <v>0.08</v>
      </c>
      <c r="E31" s="1">
        <v>0.08</v>
      </c>
      <c r="F31" s="1">
        <v>0.08</v>
      </c>
      <c r="G31" s="1">
        <v>0.08</v>
      </c>
      <c r="H31" s="1">
        <v>0.08</v>
      </c>
      <c r="I31" s="1">
        <v>0.08</v>
      </c>
      <c r="J31" s="1">
        <v>0.08</v>
      </c>
      <c r="K31" s="1">
        <v>0.08</v>
      </c>
      <c r="L31" s="1">
        <v>0.08</v>
      </c>
    </row>
    <row r="32" spans="1:12" x14ac:dyDescent="0.3">
      <c r="A32" t="s">
        <v>3</v>
      </c>
      <c r="B32">
        <f>B30*(1+B31)</f>
        <v>108</v>
      </c>
      <c r="C32">
        <f t="shared" ref="C32" si="37">C30*(1+C31)</f>
        <v>108</v>
      </c>
      <c r="D32">
        <f>D30*(1+D31)</f>
        <v>108</v>
      </c>
      <c r="E32">
        <f t="shared" ref="E32" si="38">E30*(1+E31)</f>
        <v>108</v>
      </c>
      <c r="F32">
        <f>F30*(1+F31)</f>
        <v>108</v>
      </c>
      <c r="G32">
        <f>G30*(1+G31)</f>
        <v>108</v>
      </c>
      <c r="H32">
        <f t="shared" ref="H32" si="39">H30*(1+H31)</f>
        <v>108</v>
      </c>
      <c r="I32">
        <f>I30*(1+I31)</f>
        <v>108</v>
      </c>
      <c r="J32">
        <f>J30*(1+J31)</f>
        <v>108</v>
      </c>
      <c r="K32">
        <f>K30*(1+K31)</f>
        <v>108</v>
      </c>
      <c r="L32">
        <f t="shared" ref="L32" si="40">L30*(1+L31)</f>
        <v>108</v>
      </c>
    </row>
    <row r="33" spans="1:12" x14ac:dyDescent="0.3">
      <c r="A33" t="s">
        <v>2</v>
      </c>
      <c r="B33">
        <f>B$6*B31*B30</f>
        <v>2.0640000000000001</v>
      </c>
      <c r="C33">
        <f>C$6*C31*C30</f>
        <v>1.76</v>
      </c>
      <c r="D33">
        <f>D$6*D31*D30</f>
        <v>2.0640000000000001</v>
      </c>
      <c r="E33">
        <f t="shared" ref="E33" si="41">E$6*E31*E30</f>
        <v>2.0640000000000001</v>
      </c>
      <c r="F33">
        <f t="shared" ref="F33:L33" si="42">F$6*F31*F30</f>
        <v>2.0640000000000001</v>
      </c>
      <c r="G33">
        <f t="shared" si="42"/>
        <v>2.02</v>
      </c>
      <c r="H33">
        <f t="shared" si="42"/>
        <v>2</v>
      </c>
      <c r="I33">
        <f t="shared" si="42"/>
        <v>2.16</v>
      </c>
      <c r="J33">
        <f t="shared" si="42"/>
        <v>2.0640000000000001</v>
      </c>
      <c r="K33">
        <f t="shared" si="42"/>
        <v>2.4</v>
      </c>
      <c r="L33">
        <f t="shared" si="42"/>
        <v>2.8639999999999999</v>
      </c>
    </row>
    <row r="34" spans="1:12" x14ac:dyDescent="0.3">
      <c r="A34" t="s">
        <v>4</v>
      </c>
      <c r="B34">
        <f>B32-B33</f>
        <v>105.93600000000001</v>
      </c>
      <c r="C34">
        <f t="shared" ref="C34" si="43">C32-C33</f>
        <v>106.24</v>
      </c>
      <c r="D34">
        <f>D32-D33</f>
        <v>105.93600000000001</v>
      </c>
      <c r="E34">
        <f t="shared" ref="E34" si="44">E32-E33</f>
        <v>105.93600000000001</v>
      </c>
      <c r="F34">
        <f>F32-F33</f>
        <v>105.93600000000001</v>
      </c>
      <c r="G34">
        <f>G32-G33</f>
        <v>105.98</v>
      </c>
      <c r="H34">
        <f t="shared" ref="H34" si="45">H32-H33</f>
        <v>106</v>
      </c>
      <c r="I34">
        <f>I32-I33</f>
        <v>105.84</v>
      </c>
      <c r="J34">
        <f>J32-J33</f>
        <v>105.93600000000001</v>
      </c>
      <c r="K34">
        <f>K32-K33</f>
        <v>105.6</v>
      </c>
      <c r="L34">
        <f t="shared" ref="L34" si="46">L32-L33</f>
        <v>105.136</v>
      </c>
    </row>
    <row r="35" spans="1:12" x14ac:dyDescent="0.3">
      <c r="A35" t="s">
        <v>5</v>
      </c>
      <c r="B35">
        <f>(B34-B30)*B$5</f>
        <v>2.1369600000000024</v>
      </c>
      <c r="C35">
        <f>(C34-C30)*C$5</f>
        <v>1.9967999999999984</v>
      </c>
      <c r="D35">
        <f>(D34-D30)*D$5</f>
        <v>2.0710044444444469</v>
      </c>
      <c r="E35">
        <f t="shared" ref="E35" si="47">(E34-E30)*E$5</f>
        <v>2.1369600000000024</v>
      </c>
      <c r="F35">
        <f t="shared" ref="F35:L35" si="48">(F34-F30)*F$5</f>
        <v>2.1369600000000024</v>
      </c>
      <c r="G35">
        <f t="shared" si="48"/>
        <v>2.352133333333335</v>
      </c>
      <c r="H35">
        <f t="shared" si="48"/>
        <v>2.0999999999999996</v>
      </c>
      <c r="I35">
        <f t="shared" si="48"/>
        <v>2.1024000000000012</v>
      </c>
      <c r="J35">
        <f t="shared" si="48"/>
        <v>2.3744000000000027</v>
      </c>
      <c r="K35">
        <f t="shared" si="48"/>
        <v>3.079999999999997</v>
      </c>
      <c r="L35">
        <f t="shared" si="48"/>
        <v>3.3383999999999974</v>
      </c>
    </row>
    <row r="36" spans="1:12" x14ac:dyDescent="0.3">
      <c r="A36" t="s">
        <v>6</v>
      </c>
      <c r="B36">
        <f>B34-B35</f>
        <v>103.79904000000001</v>
      </c>
      <c r="C36">
        <f t="shared" ref="C36" si="49">C34-C35</f>
        <v>104.2432</v>
      </c>
      <c r="D36">
        <f>D34-D35</f>
        <v>103.86499555555557</v>
      </c>
      <c r="E36">
        <f t="shared" ref="E36" si="50">E34-E35</f>
        <v>103.79904000000001</v>
      </c>
      <c r="F36">
        <f>F34-F35</f>
        <v>103.79904000000001</v>
      </c>
      <c r="G36">
        <f>G34-G35</f>
        <v>103.62786666666666</v>
      </c>
      <c r="H36">
        <f t="shared" ref="H36" si="51">H34-H35</f>
        <v>103.9</v>
      </c>
      <c r="I36">
        <f>I34-I35</f>
        <v>103.7376</v>
      </c>
      <c r="J36">
        <f>J34-J35</f>
        <v>103.5616</v>
      </c>
      <c r="K36">
        <f>K34-K35</f>
        <v>102.52</v>
      </c>
      <c r="L36">
        <f t="shared" ref="L36" si="52">L34-L35</f>
        <v>101.7976</v>
      </c>
    </row>
    <row r="37" spans="1:12" x14ac:dyDescent="0.3">
      <c r="A37" t="s">
        <v>7</v>
      </c>
      <c r="B37">
        <f>B$9* B30</f>
        <v>0</v>
      </c>
      <c r="C37">
        <f>C$9* C30</f>
        <v>0</v>
      </c>
      <c r="D37">
        <f>D$9* D30</f>
        <v>0</v>
      </c>
      <c r="E37">
        <f t="shared" ref="E37" si="53">E$9* E30</f>
        <v>0</v>
      </c>
      <c r="F37">
        <f t="shared" ref="F37:L37" si="54">F$9* F30</f>
        <v>0</v>
      </c>
      <c r="G37">
        <f t="shared" si="54"/>
        <v>0</v>
      </c>
      <c r="H37">
        <f t="shared" si="54"/>
        <v>1</v>
      </c>
      <c r="I37">
        <f t="shared" si="54"/>
        <v>2</v>
      </c>
      <c r="J37">
        <f t="shared" si="54"/>
        <v>2</v>
      </c>
      <c r="K37">
        <f t="shared" si="54"/>
        <v>1</v>
      </c>
      <c r="L37">
        <f t="shared" si="54"/>
        <v>5</v>
      </c>
    </row>
    <row r="38" spans="1:12" x14ac:dyDescent="0.3">
      <c r="A38" t="s">
        <v>26</v>
      </c>
      <c r="B38">
        <f>B36-B37</f>
        <v>103.79904000000001</v>
      </c>
      <c r="C38">
        <f t="shared" ref="C38" si="55">C36-C37</f>
        <v>104.2432</v>
      </c>
      <c r="D38">
        <f>D36-D37</f>
        <v>103.86499555555557</v>
      </c>
      <c r="E38">
        <f t="shared" ref="E38" si="56">E36-E37</f>
        <v>103.79904000000001</v>
      </c>
      <c r="F38">
        <f>F36-F37</f>
        <v>103.79904000000001</v>
      </c>
      <c r="G38">
        <f>G36-G37</f>
        <v>103.62786666666666</v>
      </c>
      <c r="H38">
        <f t="shared" ref="H38" si="57">H36-H37</f>
        <v>102.9</v>
      </c>
      <c r="I38">
        <f>I36-I37</f>
        <v>101.7376</v>
      </c>
      <c r="J38">
        <f>J36-J37</f>
        <v>101.5616</v>
      </c>
      <c r="K38">
        <f>K36-K37</f>
        <v>101.52</v>
      </c>
      <c r="L38">
        <f t="shared" ref="L38" si="58">L36-L37</f>
        <v>96.797600000000003</v>
      </c>
    </row>
    <row r="39" spans="1:12" x14ac:dyDescent="0.3">
      <c r="A39" t="s">
        <v>8</v>
      </c>
      <c r="B39">
        <f xml:space="preserve"> ( B38-B30)</f>
        <v>3.7990400000000051</v>
      </c>
      <c r="C39">
        <f t="shared" ref="C39" si="59" xml:space="preserve"> ( C38-C30)</f>
        <v>4.2432000000000016</v>
      </c>
      <c r="D39">
        <f xml:space="preserve"> ( D38-D30)</f>
        <v>3.8649955555555664</v>
      </c>
      <c r="E39">
        <f t="shared" ref="E39" si="60" xml:space="preserve"> ( E38-E30)</f>
        <v>3.7990400000000051</v>
      </c>
      <c r="F39">
        <f xml:space="preserve"> ( F38-F30)</f>
        <v>3.7990400000000051</v>
      </c>
      <c r="G39">
        <f xml:space="preserve"> ( G38-G30)</f>
        <v>3.6278666666666624</v>
      </c>
      <c r="H39">
        <f t="shared" ref="H39" si="61" xml:space="preserve"> ( H38-H30)</f>
        <v>2.9000000000000057</v>
      </c>
      <c r="I39">
        <f xml:space="preserve"> ( I38-I30)</f>
        <v>1.7376000000000005</v>
      </c>
      <c r="J39">
        <f xml:space="preserve"> ( J38-J30)</f>
        <v>1.5615999999999985</v>
      </c>
      <c r="K39">
        <f xml:space="preserve"> ( K38-K30)</f>
        <v>1.519999999999996</v>
      </c>
      <c r="L39">
        <f t="shared" ref="L39" si="62" xml:space="preserve"> ( L38-L30)</f>
        <v>-3.2023999999999972</v>
      </c>
    </row>
    <row r="40" spans="1:12" x14ac:dyDescent="0.3">
      <c r="A40" t="s">
        <v>9</v>
      </c>
      <c r="B40">
        <f>B39/(B32-B30)*100</f>
        <v>47.488000000000063</v>
      </c>
      <c r="C40">
        <f t="shared" ref="C40" si="63">C39/(C32-C30)*100</f>
        <v>53.04000000000002</v>
      </c>
      <c r="D40">
        <f>D39/(D32-D30)*100</f>
        <v>48.31244444444458</v>
      </c>
      <c r="E40">
        <f t="shared" ref="E40" si="64">E39/(E32-E30)*100</f>
        <v>47.488000000000063</v>
      </c>
      <c r="F40">
        <f>F39/(F32-F30)*100</f>
        <v>47.488000000000063</v>
      </c>
      <c r="G40">
        <f>G39/(G32-G30)*100</f>
        <v>45.348333333333279</v>
      </c>
      <c r="H40">
        <f t="shared" ref="H40" si="65">H39/(H32-H30)*100</f>
        <v>36.250000000000071</v>
      </c>
      <c r="I40">
        <f>I39/(I32-I30)*100</f>
        <v>21.720000000000006</v>
      </c>
      <c r="J40">
        <f>J39/(J32-J30)*100</f>
        <v>19.519999999999982</v>
      </c>
      <c r="K40">
        <f>K39/(K32-K30)*100</f>
        <v>18.99999999999995</v>
      </c>
      <c r="L40">
        <f t="shared" ref="L40" si="66">L39/(L32-L30)*100</f>
        <v>-40.029999999999966</v>
      </c>
    </row>
    <row r="41" spans="1:12" x14ac:dyDescent="0.3">
      <c r="A41" t="s">
        <v>10</v>
      </c>
      <c r="B41">
        <f>100-B40</f>
        <v>52.511999999999937</v>
      </c>
      <c r="C41">
        <f t="shared" ref="C41" si="67">100-C40</f>
        <v>46.95999999999998</v>
      </c>
      <c r="D41">
        <f>100-D40</f>
        <v>51.68755555555542</v>
      </c>
      <c r="E41">
        <f t="shared" ref="E41" si="68">100-E40</f>
        <v>52.511999999999937</v>
      </c>
      <c r="F41">
        <f>100-F40</f>
        <v>52.511999999999937</v>
      </c>
      <c r="G41">
        <f>100-G40</f>
        <v>54.651666666666721</v>
      </c>
      <c r="H41">
        <f t="shared" ref="H41" si="69">100-H40</f>
        <v>63.749999999999929</v>
      </c>
      <c r="I41">
        <f>100-I40</f>
        <v>78.28</v>
      </c>
      <c r="J41">
        <f>100-J40</f>
        <v>80.480000000000018</v>
      </c>
      <c r="K41">
        <f>100-K40</f>
        <v>81.000000000000057</v>
      </c>
      <c r="L41">
        <f t="shared" ref="L41" si="70">100-L40</f>
        <v>140.02999999999997</v>
      </c>
    </row>
    <row r="42" spans="1:12" x14ac:dyDescent="0.3">
      <c r="A42" s="3" t="s">
        <v>30</v>
      </c>
      <c r="B42">
        <f>B33/(B32-B30)*100</f>
        <v>25.8</v>
      </c>
      <c r="C42">
        <f t="shared" ref="C42:L42" si="71">C33/(C32-C30)*100</f>
        <v>22</v>
      </c>
      <c r="D42">
        <f t="shared" si="71"/>
        <v>25.8</v>
      </c>
      <c r="E42">
        <f t="shared" si="71"/>
        <v>25.8</v>
      </c>
      <c r="F42">
        <f t="shared" si="71"/>
        <v>25.8</v>
      </c>
      <c r="G42">
        <f t="shared" si="71"/>
        <v>25.25</v>
      </c>
      <c r="H42">
        <f t="shared" si="71"/>
        <v>25</v>
      </c>
      <c r="I42">
        <f t="shared" si="71"/>
        <v>27</v>
      </c>
      <c r="J42">
        <f t="shared" si="71"/>
        <v>25.8</v>
      </c>
      <c r="K42">
        <f t="shared" si="71"/>
        <v>30</v>
      </c>
      <c r="L42">
        <f t="shared" si="71"/>
        <v>35.799999999999997</v>
      </c>
    </row>
    <row r="43" spans="1:12" x14ac:dyDescent="0.3">
      <c r="A43" s="3" t="s">
        <v>31</v>
      </c>
      <c r="B43">
        <f>B35/(B32-B30)*100</f>
        <v>26.712000000000032</v>
      </c>
      <c r="C43">
        <f t="shared" ref="C43:L43" si="72">C35/(C32-C30)*100</f>
        <v>24.95999999999998</v>
      </c>
      <c r="D43">
        <f t="shared" si="72"/>
        <v>25.887555555555586</v>
      </c>
      <c r="E43">
        <f t="shared" si="72"/>
        <v>26.712000000000032</v>
      </c>
      <c r="F43">
        <f t="shared" si="72"/>
        <v>26.712000000000032</v>
      </c>
      <c r="G43">
        <f t="shared" si="72"/>
        <v>29.401666666666689</v>
      </c>
      <c r="H43">
        <f t="shared" si="72"/>
        <v>26.249999999999996</v>
      </c>
      <c r="I43">
        <f t="shared" si="72"/>
        <v>26.280000000000015</v>
      </c>
      <c r="J43">
        <f t="shared" si="72"/>
        <v>29.680000000000035</v>
      </c>
      <c r="K43">
        <f t="shared" si="72"/>
        <v>38.499999999999964</v>
      </c>
      <c r="L43">
        <f t="shared" si="72"/>
        <v>41.729999999999968</v>
      </c>
    </row>
    <row r="44" spans="1:12" x14ac:dyDescent="0.3">
      <c r="A44" s="3" t="s">
        <v>32</v>
      </c>
      <c r="B44">
        <f>B37/(B32-B30)*100</f>
        <v>0</v>
      </c>
      <c r="C44">
        <f t="shared" ref="C44:L44" si="73">C37/(C32-C30)*100</f>
        <v>0</v>
      </c>
      <c r="D44">
        <f t="shared" si="73"/>
        <v>0</v>
      </c>
      <c r="E44">
        <f t="shared" si="73"/>
        <v>0</v>
      </c>
      <c r="F44">
        <f t="shared" si="73"/>
        <v>0</v>
      </c>
      <c r="G44">
        <f t="shared" si="73"/>
        <v>0</v>
      </c>
      <c r="H44">
        <f t="shared" si="73"/>
        <v>12.5</v>
      </c>
      <c r="I44">
        <f t="shared" si="73"/>
        <v>25</v>
      </c>
      <c r="J44">
        <f t="shared" si="73"/>
        <v>25</v>
      </c>
      <c r="K44">
        <f t="shared" si="73"/>
        <v>12.5</v>
      </c>
      <c r="L44">
        <f t="shared" si="73"/>
        <v>62.5</v>
      </c>
    </row>
    <row r="46" spans="1:12" x14ac:dyDescent="0.3">
      <c r="A46" t="s">
        <v>52</v>
      </c>
    </row>
    <row r="47" spans="1:12" x14ac:dyDescent="0.3">
      <c r="A47" t="s">
        <v>0</v>
      </c>
      <c r="B47">
        <v>100</v>
      </c>
      <c r="C47">
        <v>100</v>
      </c>
      <c r="D47">
        <v>100</v>
      </c>
      <c r="E47">
        <v>100</v>
      </c>
      <c r="F47">
        <v>100</v>
      </c>
      <c r="G47">
        <v>100</v>
      </c>
      <c r="H47">
        <v>100</v>
      </c>
      <c r="I47">
        <v>100</v>
      </c>
      <c r="J47">
        <v>100</v>
      </c>
      <c r="K47">
        <v>100</v>
      </c>
      <c r="L47">
        <v>100</v>
      </c>
    </row>
    <row r="48" spans="1:12" x14ac:dyDescent="0.3">
      <c r="A48" t="s">
        <v>1</v>
      </c>
      <c r="B48" s="1">
        <v>0.12</v>
      </c>
      <c r="C48" s="1">
        <v>0.12</v>
      </c>
      <c r="D48" s="1">
        <v>0.12</v>
      </c>
      <c r="E48" s="1">
        <v>0.12</v>
      </c>
      <c r="F48" s="1">
        <v>0.12</v>
      </c>
      <c r="G48" s="1">
        <v>0.12</v>
      </c>
      <c r="H48" s="1">
        <v>0.12</v>
      </c>
      <c r="I48" s="1">
        <v>0.12</v>
      </c>
      <c r="J48" s="1">
        <v>0.12</v>
      </c>
      <c r="K48" s="1">
        <v>0.12</v>
      </c>
      <c r="L48" s="1">
        <v>0.12</v>
      </c>
    </row>
    <row r="49" spans="1:12" x14ac:dyDescent="0.3">
      <c r="A49" t="s">
        <v>3</v>
      </c>
      <c r="B49">
        <f>B47*(1+B48)</f>
        <v>112.00000000000001</v>
      </c>
      <c r="C49">
        <f t="shared" ref="C49" si="74">C47*(1+C48)</f>
        <v>112.00000000000001</v>
      </c>
      <c r="D49">
        <f>D47*(1+D48)</f>
        <v>112.00000000000001</v>
      </c>
      <c r="E49">
        <f t="shared" ref="E49" si="75">E47*(1+E48)</f>
        <v>112.00000000000001</v>
      </c>
      <c r="F49">
        <f>F47*(1+F48)</f>
        <v>112.00000000000001</v>
      </c>
      <c r="G49">
        <f>G47*(1+G48)</f>
        <v>112.00000000000001</v>
      </c>
      <c r="H49">
        <f t="shared" ref="H49" si="76">H47*(1+H48)</f>
        <v>112.00000000000001</v>
      </c>
      <c r="I49">
        <f>I47*(1+I48)</f>
        <v>112.00000000000001</v>
      </c>
      <c r="J49">
        <f>J47*(1+J48)</f>
        <v>112.00000000000001</v>
      </c>
      <c r="K49">
        <f>K47*(1+K48)</f>
        <v>112.00000000000001</v>
      </c>
      <c r="L49">
        <f t="shared" ref="L49" si="77">L47*(1+L48)</f>
        <v>112.00000000000001</v>
      </c>
    </row>
    <row r="50" spans="1:12" x14ac:dyDescent="0.3">
      <c r="A50" t="s">
        <v>2</v>
      </c>
      <c r="B50">
        <f>B$6*B48*B47</f>
        <v>3.0960000000000001</v>
      </c>
      <c r="C50">
        <f>C$6*C48*C47</f>
        <v>2.64</v>
      </c>
      <c r="D50">
        <f>D$6*D48*D47</f>
        <v>3.0960000000000001</v>
      </c>
      <c r="E50">
        <f t="shared" ref="E50" si="78">E$6*E48*E47</f>
        <v>3.0960000000000001</v>
      </c>
      <c r="F50">
        <f t="shared" ref="F50:L50" si="79">F$6*F48*F47</f>
        <v>3.0960000000000001</v>
      </c>
      <c r="G50">
        <f t="shared" si="79"/>
        <v>3.0300000000000002</v>
      </c>
      <c r="H50">
        <f t="shared" si="79"/>
        <v>3</v>
      </c>
      <c r="I50">
        <f t="shared" si="79"/>
        <v>3.2399999999999998</v>
      </c>
      <c r="J50">
        <f t="shared" si="79"/>
        <v>3.0960000000000001</v>
      </c>
      <c r="K50">
        <f t="shared" si="79"/>
        <v>3.5999999999999996</v>
      </c>
      <c r="L50">
        <f t="shared" si="79"/>
        <v>4.2959999999999994</v>
      </c>
    </row>
    <row r="51" spans="1:12" x14ac:dyDescent="0.3">
      <c r="A51" t="s">
        <v>4</v>
      </c>
      <c r="B51">
        <f>B49-B50</f>
        <v>108.90400000000001</v>
      </c>
      <c r="C51">
        <f t="shared" ref="C51" si="80">C49-C50</f>
        <v>109.36000000000001</v>
      </c>
      <c r="D51">
        <f>D49-D50</f>
        <v>108.90400000000001</v>
      </c>
      <c r="E51">
        <f t="shared" ref="E51" si="81">E49-E50</f>
        <v>108.90400000000001</v>
      </c>
      <c r="F51">
        <f>F49-F50</f>
        <v>108.90400000000001</v>
      </c>
      <c r="G51">
        <f>G49-G50</f>
        <v>108.97000000000001</v>
      </c>
      <c r="H51">
        <f t="shared" ref="H51" si="82">H49-H50</f>
        <v>109.00000000000001</v>
      </c>
      <c r="I51">
        <f>I49-I50</f>
        <v>108.76000000000002</v>
      </c>
      <c r="J51">
        <f>J49-J50</f>
        <v>108.90400000000001</v>
      </c>
      <c r="K51">
        <f>K49-K50</f>
        <v>108.40000000000002</v>
      </c>
      <c r="L51">
        <f t="shared" ref="L51" si="83">L49-L50</f>
        <v>107.70400000000001</v>
      </c>
    </row>
    <row r="52" spans="1:12" x14ac:dyDescent="0.3">
      <c r="A52" t="s">
        <v>5</v>
      </c>
      <c r="B52">
        <f>(B51-B47)*B$5</f>
        <v>3.2054400000000038</v>
      </c>
      <c r="C52">
        <f>(C51-C47)*C$5</f>
        <v>2.9952000000000045</v>
      </c>
      <c r="D52">
        <f>(D51-D47)*D$5</f>
        <v>3.1065066666666703</v>
      </c>
      <c r="E52">
        <f t="shared" ref="E52" si="84">(E51-E47)*E$5</f>
        <v>3.2054400000000038</v>
      </c>
      <c r="F52">
        <f t="shared" ref="F52:L52" si="85">(F51-F47)*F$5</f>
        <v>3.2054400000000038</v>
      </c>
      <c r="G52">
        <f t="shared" si="85"/>
        <v>3.5282000000000049</v>
      </c>
      <c r="H52">
        <f t="shared" si="85"/>
        <v>3.1500000000000048</v>
      </c>
      <c r="I52">
        <f t="shared" si="85"/>
        <v>3.1536000000000066</v>
      </c>
      <c r="J52">
        <f t="shared" si="85"/>
        <v>3.5616000000000043</v>
      </c>
      <c r="K52">
        <f t="shared" si="85"/>
        <v>4.6200000000000117</v>
      </c>
      <c r="L52">
        <f t="shared" si="85"/>
        <v>5.0076000000000054</v>
      </c>
    </row>
    <row r="53" spans="1:12" x14ac:dyDescent="0.3">
      <c r="A53" t="s">
        <v>6</v>
      </c>
      <c r="B53">
        <f>B51-B52</f>
        <v>105.69856</v>
      </c>
      <c r="C53">
        <f t="shared" ref="C53" si="86">C51-C52</f>
        <v>106.3648</v>
      </c>
      <c r="D53">
        <f>D51-D52</f>
        <v>105.79749333333334</v>
      </c>
      <c r="E53">
        <f t="shared" ref="E53" si="87">E51-E52</f>
        <v>105.69856</v>
      </c>
      <c r="F53">
        <f>F51-F52</f>
        <v>105.69856</v>
      </c>
      <c r="G53">
        <f>G51-G52</f>
        <v>105.44180000000001</v>
      </c>
      <c r="H53">
        <f t="shared" ref="H53" si="88">H51-H52</f>
        <v>105.85000000000001</v>
      </c>
      <c r="I53">
        <f>I51-I52</f>
        <v>105.60640000000001</v>
      </c>
      <c r="J53">
        <f>J51-J52</f>
        <v>105.34240000000001</v>
      </c>
      <c r="K53">
        <f>K51-K52</f>
        <v>103.78</v>
      </c>
      <c r="L53">
        <f t="shared" ref="L53" si="89">L51-L52</f>
        <v>102.6964</v>
      </c>
    </row>
    <row r="54" spans="1:12" x14ac:dyDescent="0.3">
      <c r="A54" t="s">
        <v>7</v>
      </c>
      <c r="B54">
        <f>B$9* B47</f>
        <v>0</v>
      </c>
      <c r="C54">
        <f>C$9* C47</f>
        <v>0</v>
      </c>
      <c r="D54">
        <f>D$9* D47</f>
        <v>0</v>
      </c>
      <c r="E54">
        <f t="shared" ref="E54" si="90">E$9* E47</f>
        <v>0</v>
      </c>
      <c r="F54">
        <f t="shared" ref="F54:L54" si="91">F$9* F47</f>
        <v>0</v>
      </c>
      <c r="G54">
        <f t="shared" si="91"/>
        <v>0</v>
      </c>
      <c r="H54">
        <f t="shared" si="91"/>
        <v>1</v>
      </c>
      <c r="I54">
        <f t="shared" si="91"/>
        <v>2</v>
      </c>
      <c r="J54">
        <f t="shared" si="91"/>
        <v>2</v>
      </c>
      <c r="K54">
        <f t="shared" si="91"/>
        <v>1</v>
      </c>
      <c r="L54">
        <f t="shared" si="91"/>
        <v>5</v>
      </c>
    </row>
    <row r="55" spans="1:12" x14ac:dyDescent="0.3">
      <c r="A55" t="s">
        <v>26</v>
      </c>
      <c r="B55">
        <f>B53-B54</f>
        <v>105.69856</v>
      </c>
      <c r="C55">
        <f t="shared" ref="C55" si="92">C53-C54</f>
        <v>106.3648</v>
      </c>
      <c r="D55">
        <f>D53-D54</f>
        <v>105.79749333333334</v>
      </c>
      <c r="E55">
        <f t="shared" ref="E55" si="93">E53-E54</f>
        <v>105.69856</v>
      </c>
      <c r="F55">
        <f>F53-F54</f>
        <v>105.69856</v>
      </c>
      <c r="G55">
        <f>G53-G54</f>
        <v>105.44180000000001</v>
      </c>
      <c r="H55">
        <f t="shared" ref="H55" si="94">H53-H54</f>
        <v>104.85000000000001</v>
      </c>
      <c r="I55">
        <f>I53-I54</f>
        <v>103.60640000000001</v>
      </c>
      <c r="J55">
        <f>J53-J54</f>
        <v>103.34240000000001</v>
      </c>
      <c r="K55">
        <f>K53-K54</f>
        <v>102.78</v>
      </c>
      <c r="L55">
        <f t="shared" ref="L55" si="95">L53-L54</f>
        <v>97.696399999999997</v>
      </c>
    </row>
    <row r="56" spans="1:12" x14ac:dyDescent="0.3">
      <c r="A56" t="s">
        <v>8</v>
      </c>
      <c r="B56">
        <f xml:space="preserve"> ( B55-B47)</f>
        <v>5.6985600000000005</v>
      </c>
      <c r="C56">
        <f t="shared" ref="C56" si="96" xml:space="preserve"> ( C55-C47)</f>
        <v>6.3648000000000025</v>
      </c>
      <c r="D56">
        <f xml:space="preserve"> ( D55-D47)</f>
        <v>5.7974933333333354</v>
      </c>
      <c r="E56">
        <f t="shared" ref="E56" si="97" xml:space="preserve"> ( E55-E47)</f>
        <v>5.6985600000000005</v>
      </c>
      <c r="F56">
        <f xml:space="preserve"> ( F55-F47)</f>
        <v>5.6985600000000005</v>
      </c>
      <c r="G56">
        <f xml:space="preserve"> ( G55-G47)</f>
        <v>5.4418000000000148</v>
      </c>
      <c r="H56">
        <f t="shared" ref="H56" si="98" xml:space="preserve"> ( H55-H47)</f>
        <v>4.8500000000000085</v>
      </c>
      <c r="I56">
        <f xml:space="preserve"> ( I55-I47)</f>
        <v>3.6064000000000078</v>
      </c>
      <c r="J56">
        <f xml:space="preserve"> ( J55-J47)</f>
        <v>3.342400000000012</v>
      </c>
      <c r="K56">
        <f xml:space="preserve"> ( K55-K47)</f>
        <v>2.7800000000000011</v>
      </c>
      <c r="L56">
        <f t="shared" ref="L56" si="99" xml:space="preserve"> ( L55-L47)</f>
        <v>-2.303600000000003</v>
      </c>
    </row>
    <row r="57" spans="1:12" x14ac:dyDescent="0.3">
      <c r="A57" t="s">
        <v>9</v>
      </c>
      <c r="B57">
        <f>B56/(B49-B47)*100</f>
        <v>47.48799999999995</v>
      </c>
      <c r="C57">
        <f t="shared" ref="C57" si="100">C56/(C49-C47)*100</f>
        <v>53.039999999999957</v>
      </c>
      <c r="D57">
        <f>D56/(D49-D47)*100</f>
        <v>48.312444444444402</v>
      </c>
      <c r="E57">
        <f t="shared" ref="E57" si="101">E56/(E49-E47)*100</f>
        <v>47.48799999999995</v>
      </c>
      <c r="F57">
        <f>F56/(F49-F47)*100</f>
        <v>47.48799999999995</v>
      </c>
      <c r="G57">
        <f>G56/(G49-G47)*100</f>
        <v>45.3483333333334</v>
      </c>
      <c r="H57">
        <f t="shared" ref="H57" si="102">H56/(H49-H47)*100</f>
        <v>40.416666666666693</v>
      </c>
      <c r="I57">
        <f>I56/(I49-I47)*100</f>
        <v>30.053333333333367</v>
      </c>
      <c r="J57">
        <f>J56/(J49-J47)*100</f>
        <v>27.853333333333403</v>
      </c>
      <c r="K57">
        <f>K56/(K49-K47)*100</f>
        <v>23.16666666666665</v>
      </c>
      <c r="L57">
        <f t="shared" ref="L57" si="103">L56/(L49-L47)*100</f>
        <v>-19.196666666666669</v>
      </c>
    </row>
    <row r="58" spans="1:12" x14ac:dyDescent="0.3">
      <c r="A58" t="s">
        <v>10</v>
      </c>
      <c r="B58">
        <f t="shared" ref="B58:L58" si="104">100-B57</f>
        <v>52.51200000000005</v>
      </c>
      <c r="C58">
        <f t="shared" si="104"/>
        <v>46.960000000000043</v>
      </c>
      <c r="D58">
        <f t="shared" si="104"/>
        <v>51.687555555555598</v>
      </c>
      <c r="E58">
        <f t="shared" si="104"/>
        <v>52.51200000000005</v>
      </c>
      <c r="F58">
        <f t="shared" si="104"/>
        <v>52.51200000000005</v>
      </c>
      <c r="G58">
        <f t="shared" si="104"/>
        <v>54.6516666666666</v>
      </c>
      <c r="H58">
        <f t="shared" si="104"/>
        <v>59.583333333333307</v>
      </c>
      <c r="I58">
        <f t="shared" si="104"/>
        <v>69.94666666666663</v>
      </c>
      <c r="J58">
        <f t="shared" si="104"/>
        <v>72.14666666666659</v>
      </c>
      <c r="K58">
        <f t="shared" si="104"/>
        <v>76.833333333333343</v>
      </c>
      <c r="L58">
        <f t="shared" si="104"/>
        <v>119.19666666666667</v>
      </c>
    </row>
    <row r="59" spans="1:12" x14ac:dyDescent="0.3">
      <c r="A59" s="3" t="s">
        <v>30</v>
      </c>
      <c r="B59">
        <f t="shared" ref="B59:L59" si="105">B50/(B49-B47)*100</f>
        <v>25.799999999999969</v>
      </c>
      <c r="C59">
        <f t="shared" si="105"/>
        <v>21.999999999999975</v>
      </c>
      <c r="D59">
        <f t="shared" si="105"/>
        <v>25.799999999999969</v>
      </c>
      <c r="E59">
        <f t="shared" si="105"/>
        <v>25.799999999999969</v>
      </c>
      <c r="F59">
        <f t="shared" si="105"/>
        <v>25.799999999999969</v>
      </c>
      <c r="G59">
        <f t="shared" si="105"/>
        <v>25.249999999999972</v>
      </c>
      <c r="H59">
        <f t="shared" si="105"/>
        <v>24.999999999999968</v>
      </c>
      <c r="I59">
        <f t="shared" si="105"/>
        <v>26.999999999999968</v>
      </c>
      <c r="J59">
        <f t="shared" si="105"/>
        <v>25.799999999999969</v>
      </c>
      <c r="K59">
        <f t="shared" si="105"/>
        <v>29.999999999999961</v>
      </c>
      <c r="L59">
        <f t="shared" si="105"/>
        <v>35.799999999999955</v>
      </c>
    </row>
    <row r="60" spans="1:12" x14ac:dyDescent="0.3">
      <c r="A60" s="3" t="s">
        <v>31</v>
      </c>
      <c r="B60">
        <f t="shared" ref="B60:L60" si="106">B52/(B49-B47)*100</f>
        <v>26.712000000000003</v>
      </c>
      <c r="C60">
        <f t="shared" si="106"/>
        <v>24.960000000000008</v>
      </c>
      <c r="D60">
        <f t="shared" si="106"/>
        <v>25.887555555555551</v>
      </c>
      <c r="E60">
        <f t="shared" si="106"/>
        <v>26.712000000000003</v>
      </c>
      <c r="F60">
        <f t="shared" si="106"/>
        <v>26.712000000000003</v>
      </c>
      <c r="G60">
        <f t="shared" si="106"/>
        <v>29.401666666666671</v>
      </c>
      <c r="H60">
        <f t="shared" si="106"/>
        <v>26.250000000000007</v>
      </c>
      <c r="I60">
        <f t="shared" si="106"/>
        <v>26.280000000000026</v>
      </c>
      <c r="J60">
        <f t="shared" si="106"/>
        <v>29.68</v>
      </c>
      <c r="K60">
        <f t="shared" si="106"/>
        <v>38.50000000000005</v>
      </c>
      <c r="L60">
        <f t="shared" si="106"/>
        <v>41.73</v>
      </c>
    </row>
    <row r="61" spans="1:12" x14ac:dyDescent="0.3">
      <c r="A61" s="3" t="s">
        <v>32</v>
      </c>
      <c r="B61">
        <f t="shared" ref="B61:L61" si="107">B54/(B49-B47)*100</f>
        <v>0</v>
      </c>
      <c r="C61">
        <f t="shared" si="107"/>
        <v>0</v>
      </c>
      <c r="D61">
        <f t="shared" si="107"/>
        <v>0</v>
      </c>
      <c r="E61">
        <f t="shared" si="107"/>
        <v>0</v>
      </c>
      <c r="F61">
        <f t="shared" si="107"/>
        <v>0</v>
      </c>
      <c r="G61">
        <f t="shared" si="107"/>
        <v>0</v>
      </c>
      <c r="H61">
        <f t="shared" si="107"/>
        <v>8.3333333333333233</v>
      </c>
      <c r="I61">
        <f t="shared" si="107"/>
        <v>16.666666666666647</v>
      </c>
      <c r="J61">
        <f t="shared" si="107"/>
        <v>16.666666666666647</v>
      </c>
      <c r="K61">
        <f t="shared" si="107"/>
        <v>8.3333333333333233</v>
      </c>
      <c r="L61">
        <f t="shared" si="107"/>
        <v>41.666666666666622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6</vt:i4>
      </vt:variant>
    </vt:vector>
  </HeadingPairs>
  <TitlesOfParts>
    <vt:vector size="9" baseType="lpstr">
      <vt:lpstr>box1</vt:lpstr>
      <vt:lpstr>box2</vt:lpstr>
      <vt:lpstr>box3</vt:lpstr>
      <vt:lpstr>BOX1-COMP</vt:lpstr>
      <vt:lpstr>BOX1-FIG</vt:lpstr>
      <vt:lpstr>BOX2-COMP</vt:lpstr>
      <vt:lpstr>BOX2-FIG</vt:lpstr>
      <vt:lpstr>BOX3-COMP</vt:lpstr>
      <vt:lpstr>BOX3-FIG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B. (Bas)</dc:creator>
  <cp:lastModifiedBy>Jacobs, B. (Bas)</cp:lastModifiedBy>
  <dcterms:created xsi:type="dcterms:W3CDTF">2025-10-15T18:03:05Z</dcterms:created>
  <dcterms:modified xsi:type="dcterms:W3CDTF">2025-10-17T14:31:51Z</dcterms:modified>
</cp:coreProperties>
</file>